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5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<sst xmlns="http://schemas.openxmlformats.org/spreadsheetml/2006/main" count="412" uniqueCount="358">
  <si>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</si>
  <si>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</si>
  <si>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</si>
  <si>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</si>
  <si>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</si>
  <si>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</si>
  <si>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</si>
  <si>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</si>
  <si>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</si>
  <si>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</si>
  <si>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</si>
  <si>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</si>
  <si>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</si>
  <si>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</si>
  <si>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</si>
  <si>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</si>
  <si>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</si>
  <si>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</si>
  <si>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</si>
  <si>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</si>
  <si>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</si>
  <si>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</si>
  <si>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</si>
  <si>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</si>
  <si>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</si>
  <si>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</si>
  <si>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</si>
  <si>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</si>
  <si>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</si>
  <si>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</si>
  <si>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</si>
  <si>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</si>
  <si>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</si>
  <si>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</si>
  <si>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</si>
  <si>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</si>
  <si>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</si>
  <si>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</si>
  <si>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</si>
  <si>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</si>
  <si>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</si>
  <si>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</si>
  <si>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</si>
  <si>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</si>
  <si>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</si>
  <si>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</si>
  <si>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</si>
  <si>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</si>
  <si>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</si>
  <si>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</si>
  <si>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</si>
  <si>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</si>
  <si>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</si>
  <si>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</si>
  <si>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</si>
  <si>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</si>
  <si>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</si>
  <si>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</si>
  <si>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</si>
  <si>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</si>
  <si>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</si>
  <si>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</si>
  <si>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</si>
  <si>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</si>
  <si>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</si>
  <si>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</si>
  <si>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</si>
  <si>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</si>
  <si>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</si>
  <si>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</si>
  <si>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</si>
  <si>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</si>
  <si>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</si>
  <si>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</si>
  <si>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</si>
  <si>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</si>
  <si>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</si>
  <si>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</si>
  <si>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</si>
  <si>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</si>
  <si>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</si>
  <si>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</si>
  <si>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</si>
  <si>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</si>
  <si>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</si>
  <si>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</si>
  <si>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</si>
  <si>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</si>
  <si>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</si>
  <si>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</si>
  <si>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</si>
  <si>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</si>
  <si>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</si>
  <si>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</si>
  <si>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</si>
  <si>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</si>
  <si>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</si>
  <si>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</si>
  <si>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</si>
  <si>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</si>
  <si>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</si>
  <si>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</si>
  <si>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</si>
  <si>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</si>
  <si>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</si>
  <si>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</si>
  <si>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</si>
  <si>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</si>
  <si>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</si>
  <si>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</si>
  <si>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</si>
  <si>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</si>
  <si>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</si>
  <si>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</si>
  <si>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</si>
  <si>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</si>
  <si>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</si>
  <si>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</si>
  <si>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</si>
  <si>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</si>
  <si>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</si>
  <si>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</si>
  <si>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</si>
  <si>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</si>
  <si>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</si>
  <si>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</si>
  <si>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</si>
  <si>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</si>
  <si>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</si>
  <si>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</si>
  <si>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</si>
  <si>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</si>
  <si>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</si>
  <si>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</si>
  <si>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</si>
  <si>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</si>
  <si>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</si>
  <si>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</si>
  <si>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</si>
  <si>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</si>
  <si>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</si>
  <si>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</si>
  <si>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</si>
  <si>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</si>
  <si>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</si>
  <si>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</si>
  <si>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</si>
  <si>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</si>
  <si>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</si>
  <si>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</si>
  <si>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</si>
  <si>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</si>
  <si>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</si>
  <si>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</si>
  <si>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</si>
  <si>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</si>
  <si>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</si>
  <si>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</si>
  <si>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</si>
  <si>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</si>
  <si>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</si>
  <si>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</si>
  <si>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</si>
  <si>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</si>
  <si>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</si>
  <si>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</si>
  <si>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</si>
  <si>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</si>
  <si>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</si>
  <si>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</si>
  <si>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</si>
  <si>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</si>
  <si>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</si>
  <si>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</si>
  <si>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</si>
  <si>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</si>
  <si>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</si>
  <si>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</si>
  <si>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</si>
  <si>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</si>
  <si>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</si>
  <si>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</si>
  <si>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</si>
  <si>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</si>
  <si>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</si>
  <si>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</si>
  <si>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</si>
  <si>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</si>
  <si>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</si>
  <si>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</si>
  <si>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</si>
  <si>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</si>
  <si>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</si>
  <si>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</si>
  <si>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</si>
  <si>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</si>
  <si>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</si>
  <si>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</si>
  <si>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</si>
  <si>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</si>
  <si>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</si>
  <si>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</si>
  <si>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</si>
  <si>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</si>
  <si>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</si>
  <si>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</si>
  <si>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</si>
  <si>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</si>
  <si>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</si>
  <si>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</si>
  <si>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</si>
  <si>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</si>
  <si>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</si>
  <si>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</si>
  <si>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</si>
  <si>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</si>
  <si>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</si>
  <si>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</si>
  <si>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</si>
  <si>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</si>
  <si>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</si>
  <si>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</si>
  <si>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</si>
  <si>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</si>
  <si>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</si>
  <si>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</si>
  <si>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</si>
  <si>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</si>
  <si>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</si>
  <si>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</si>
  <si>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</si>
  <si>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</si>
  <si>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</si>
  <si>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</si>
  <si>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</si>
  <si>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</si>
  <si>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</si>
  <si>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</si>
  <si>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</si>
  <si>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</si>
  <si>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</si>
  <si>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</si>
  <si>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</si>
  <si>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</si>
  <si>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</si>
  <si>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</si>
  <si>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</si>
  <si>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</si>
  <si>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</si>
  <si>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</si>
  <si>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</si>
  <si>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</si>
  <si>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</si>
  <si>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</si>
  <si>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</si>
  <si>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</si>
  <si>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</si>
  <si>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</si>
  <si>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</si>
  <si>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</si>
  <si>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</si>
  <si>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</si>
  <si>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</si>
  <si>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</si>
  <si>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</si>
  <si>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</si>
  <si>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</si>
  <si>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</si>
  <si>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</si>
  <si>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</si>
  <si>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</si>
  <si>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</si>
  <si>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</si>
  <si>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</si>
  <si>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</si>
  <si>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</si>
  <si>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</si>
  <si>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</si>
  <si>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</si>
  <si>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</si>
  <si>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</si>
  <si>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</si>
  <si>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</si>
  <si>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</si>
  <si>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</si>
  <si>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</si>
  <si>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</si>
  <si>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</si>
  <si>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</si>
  <si>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</si>
  <si>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</si>
  <si>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</si>
  <si>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</si>
  <si>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</si>
  <si>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</si>
  <si>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</si>
  <si>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</si>
  <si>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</si>
  <si>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</si>
  <si>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</si>
  <si>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</si>
  <si>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</si>
  <si>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</si>
  <si>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</si>
  <si>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</si>
  <si>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</si>
  <si>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</si>
  <si>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</si>
  <si>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</si>
  <si>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</si>
  <si>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</si>
  <si>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</si>
  <si>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</si>
  <si>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</si>
  <si>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</si>
  <si>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</si>
  <si>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</si>
  <si>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</si>
  <si>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</si>
  <si>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</si>
  <si>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</si>
  <si>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</si>
  <si>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</si>
  <si>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1.1.2013.</t>
  </si>
  <si>
    <t>31.12.2013.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</si>
  <si>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</si>
  <si>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</si>
  <si>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</si>
  <si>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</si>
  <si>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</si>
  <si>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</si>
  <si>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</si>
  <si>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investitoru@ina.hr</t>
  </si>
  <si>
    <t>www.ina.hr</t>
  </si>
  <si>
    <t>GRAD ZAGREB</t>
  </si>
  <si>
    <t>DA</t>
  </si>
  <si>
    <t>1920</t>
  </si>
  <si>
    <t xml:space="preserve">Zagreb, Av. V. Holjevca 10 </t>
  </si>
  <si>
    <t>2460939</t>
  </si>
  <si>
    <t>01245449</t>
  </si>
  <si>
    <t>1600915</t>
  </si>
  <si>
    <t>65-01-0857-08</t>
  </si>
  <si>
    <t>PRIRODNI PLIN d.o.o.</t>
  </si>
  <si>
    <t xml:space="preserve">CROSCO D.O.O. </t>
  </si>
  <si>
    <t>STSI - INTEGRIRANI TEHNIČKI SERVISI d.o.o.</t>
  </si>
  <si>
    <t>HOLDINA d.o.o. Sarajevo</t>
  </si>
  <si>
    <t>Zagreb, Šubićeva 29</t>
  </si>
  <si>
    <t>Zagreb, Grada Vukovara 18</t>
  </si>
  <si>
    <t>Zagreb, Lovinčićeva bb</t>
  </si>
  <si>
    <t>Sarajevo, Ul. Aziza Šaćirbegović 4 b</t>
  </si>
  <si>
    <t>Nives Kompare</t>
  </si>
  <si>
    <t>01 612 3143</t>
  </si>
  <si>
    <t>Nives.Kompare@ina.hr</t>
  </si>
  <si>
    <t>Zoltán Sándor Áldott</t>
  </si>
  <si>
    <t>stanje na dan31.12.2013.</t>
  </si>
  <si>
    <t>Obveznik: INA-Industrija nafte d.d.</t>
  </si>
  <si>
    <t>u razdoblju 01.01.2013. do 31.12.2013.</t>
  </si>
  <si>
    <t>Obveznik: INA - Industrija nafte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</si>
</sst>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7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 applyProtection="1">
      <alignment vertical="top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>
      <alignment/>
      <protection/>
    </xf>
    <xf numFmtId="0" fontId="3" fillId="0" borderId="25" xfId="59" applyFont="1" applyBorder="1" applyAlignment="1" applyProtection="1">
      <alignment horizontal="left" vertical="top" indent="2"/>
      <protection hidden="1"/>
    </xf>
    <xf numFmtId="0" fontId="3" fillId="0" borderId="25" xfId="59" applyFont="1" applyBorder="1" applyAlignment="1" applyProtection="1">
      <alignment horizontal="left" vertical="top" wrapText="1" indent="2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49" fontId="2" fillId="0" borderId="25" xfId="59" applyNumberFormat="1" applyFont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left" vertical="top"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4" fillId="0" borderId="25" xfId="64" applyFont="1" applyFill="1" applyBorder="1" applyAlignment="1" applyProtection="1">
      <alignment vertical="center"/>
      <protection hidden="1"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>
      <alignment horizontal="left" vertical="center"/>
      <protection/>
    </xf>
    <xf numFmtId="0" fontId="18" fillId="0" borderId="0" xfId="64" applyFont="1" applyBorder="1" applyAlignment="1" applyProtection="1">
      <alignment horizontal="left"/>
      <protection hidden="1"/>
    </xf>
    <xf numFmtId="0" fontId="19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10" fillId="0" borderId="30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2" xfId="59" applyFont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2" fillId="0" borderId="28" xfId="59" applyFont="1" applyFill="1" applyBorder="1" applyAlignment="1" applyProtection="1">
      <alignment horizontal="right" vertical="center"/>
      <protection hidden="1" locked="0"/>
    </xf>
    <xf numFmtId="0" fontId="2" fillId="0" borderId="29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8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35" xfId="0" applyFont="1" applyFill="1" applyBorder="1" applyAlignment="1">
      <alignment horizontal="left" vertical="center" wrapText="1" indent="1"/>
    </xf>
    <xf numFmtId="0" fontId="3" fillId="33" borderId="36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  <xf numFmtId="0" fontId="2" fillId="0" borderId="38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Style 1 2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17" sqref="H1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248</v>
      </c>
      <c r="B1" s="156"/>
      <c r="C1" s="15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5" t="s">
        <v>249</v>
      </c>
      <c r="B2" s="196"/>
      <c r="C2" s="196"/>
      <c r="D2" s="197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8" t="s">
        <v>317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6" t="s">
        <v>251</v>
      </c>
      <c r="B6" s="147"/>
      <c r="C6" s="161" t="s">
        <v>325</v>
      </c>
      <c r="D6" s="16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201" t="s">
        <v>252</v>
      </c>
      <c r="B8" s="202"/>
      <c r="C8" s="161" t="s">
        <v>326</v>
      </c>
      <c r="D8" s="16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1" t="s">
        <v>253</v>
      </c>
      <c r="B10" s="193"/>
      <c r="C10" s="161" t="s">
        <v>327</v>
      </c>
      <c r="D10" s="16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4"/>
      <c r="B11" s="19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6" t="s">
        <v>254</v>
      </c>
      <c r="B12" s="147"/>
      <c r="C12" s="163" t="s">
        <v>328</v>
      </c>
      <c r="D12" s="190"/>
      <c r="E12" s="190"/>
      <c r="F12" s="190"/>
      <c r="G12" s="190"/>
      <c r="H12" s="190"/>
      <c r="I12" s="149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6" t="s">
        <v>255</v>
      </c>
      <c r="B14" s="147"/>
      <c r="C14" s="191" t="s">
        <v>329</v>
      </c>
      <c r="D14" s="192"/>
      <c r="E14" s="16"/>
      <c r="F14" s="163" t="s">
        <v>330</v>
      </c>
      <c r="G14" s="190"/>
      <c r="H14" s="190"/>
      <c r="I14" s="149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6" t="s">
        <v>256</v>
      </c>
      <c r="B16" s="147"/>
      <c r="C16" s="163" t="s">
        <v>331</v>
      </c>
      <c r="D16" s="190"/>
      <c r="E16" s="190"/>
      <c r="F16" s="190"/>
      <c r="G16" s="190"/>
      <c r="H16" s="190"/>
      <c r="I16" s="149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6" t="s">
        <v>257</v>
      </c>
      <c r="B18" s="147"/>
      <c r="C18" s="186" t="s">
        <v>332</v>
      </c>
      <c r="D18" s="187"/>
      <c r="E18" s="187"/>
      <c r="F18" s="187"/>
      <c r="G18" s="187"/>
      <c r="H18" s="187"/>
      <c r="I18" s="188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6" t="s">
        <v>258</v>
      </c>
      <c r="B20" s="147"/>
      <c r="C20" s="186" t="s">
        <v>333</v>
      </c>
      <c r="D20" s="187"/>
      <c r="E20" s="187"/>
      <c r="F20" s="187"/>
      <c r="G20" s="187"/>
      <c r="H20" s="187"/>
      <c r="I20" s="188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6" t="s">
        <v>259</v>
      </c>
      <c r="B22" s="147"/>
      <c r="C22" s="120">
        <v>133</v>
      </c>
      <c r="D22" s="163" t="s">
        <v>330</v>
      </c>
      <c r="E22" s="176"/>
      <c r="F22" s="177"/>
      <c r="G22" s="146"/>
      <c r="H22" s="189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6" t="s">
        <v>260</v>
      </c>
      <c r="B24" s="147"/>
      <c r="C24" s="120">
        <v>21</v>
      </c>
      <c r="D24" s="163" t="s">
        <v>334</v>
      </c>
      <c r="E24" s="176"/>
      <c r="F24" s="176"/>
      <c r="G24" s="177"/>
      <c r="H24" s="51" t="s">
        <v>261</v>
      </c>
      <c r="I24" s="121">
        <v>13460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6" t="s">
        <v>262</v>
      </c>
      <c r="B26" s="147"/>
      <c r="C26" s="122" t="s">
        <v>335</v>
      </c>
      <c r="D26" s="25"/>
      <c r="E26" s="33"/>
      <c r="F26" s="24"/>
      <c r="G26" s="178" t="s">
        <v>263</v>
      </c>
      <c r="H26" s="147"/>
      <c r="I26" s="123" t="s">
        <v>336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9" t="s">
        <v>264</v>
      </c>
      <c r="B28" s="180"/>
      <c r="C28" s="181"/>
      <c r="D28" s="181"/>
      <c r="E28" s="182" t="s">
        <v>265</v>
      </c>
      <c r="F28" s="183"/>
      <c r="G28" s="183"/>
      <c r="H28" s="184" t="s">
        <v>266</v>
      </c>
      <c r="I28" s="185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1" t="s">
        <v>328</v>
      </c>
      <c r="B30" s="164"/>
      <c r="C30" s="164"/>
      <c r="D30" s="165"/>
      <c r="E30" s="171" t="s">
        <v>337</v>
      </c>
      <c r="F30" s="164"/>
      <c r="G30" s="164"/>
      <c r="H30" s="161" t="s">
        <v>325</v>
      </c>
      <c r="I30" s="162"/>
      <c r="J30" s="10"/>
      <c r="K30" s="10"/>
      <c r="L30" s="10"/>
    </row>
    <row r="31" spans="1:12" ht="12.75">
      <c r="A31" s="93"/>
      <c r="B31" s="22"/>
      <c r="C31" s="21"/>
      <c r="D31" s="174"/>
      <c r="E31" s="174"/>
      <c r="F31" s="174"/>
      <c r="G31" s="175"/>
      <c r="H31" s="16"/>
      <c r="I31" s="100"/>
      <c r="J31" s="10"/>
      <c r="K31" s="10"/>
      <c r="L31" s="10"/>
    </row>
    <row r="32" spans="1:12" ht="12.75">
      <c r="A32" s="171" t="s">
        <v>342</v>
      </c>
      <c r="B32" s="164"/>
      <c r="C32" s="164"/>
      <c r="D32" s="165"/>
      <c r="E32" s="171" t="s">
        <v>346</v>
      </c>
      <c r="F32" s="164"/>
      <c r="G32" s="164"/>
      <c r="H32" s="161" t="s">
        <v>338</v>
      </c>
      <c r="I32" s="16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71" t="s">
        <v>343</v>
      </c>
      <c r="B34" s="164"/>
      <c r="C34" s="164"/>
      <c r="D34" s="165"/>
      <c r="E34" s="171" t="s">
        <v>347</v>
      </c>
      <c r="F34" s="164"/>
      <c r="G34" s="164"/>
      <c r="H34" s="161" t="s">
        <v>339</v>
      </c>
      <c r="I34" s="16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1" t="s">
        <v>344</v>
      </c>
      <c r="B36" s="172"/>
      <c r="C36" s="172"/>
      <c r="D36" s="173"/>
      <c r="E36" s="171" t="s">
        <v>348</v>
      </c>
      <c r="F36" s="164"/>
      <c r="G36" s="164"/>
      <c r="H36" s="161" t="s">
        <v>340</v>
      </c>
      <c r="I36" s="162"/>
      <c r="J36" s="10"/>
      <c r="K36" s="10"/>
      <c r="L36" s="10"/>
    </row>
    <row r="37" spans="1:12" ht="12.75">
      <c r="A37" s="102"/>
      <c r="B37" s="30"/>
      <c r="C37" s="166"/>
      <c r="D37" s="167"/>
      <c r="E37" s="16"/>
      <c r="F37" s="166"/>
      <c r="G37" s="167"/>
      <c r="H37" s="16"/>
      <c r="I37" s="94"/>
      <c r="J37" s="10"/>
      <c r="K37" s="10"/>
      <c r="L37" s="10"/>
    </row>
    <row r="38" spans="1:12" ht="12.75">
      <c r="A38" s="171" t="s">
        <v>345</v>
      </c>
      <c r="B38" s="164"/>
      <c r="C38" s="164"/>
      <c r="D38" s="165"/>
      <c r="E38" s="171" t="s">
        <v>349</v>
      </c>
      <c r="F38" s="164"/>
      <c r="G38" s="164"/>
      <c r="H38" s="161" t="s">
        <v>341</v>
      </c>
      <c r="I38" s="16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1"/>
      <c r="B40" s="164"/>
      <c r="C40" s="164"/>
      <c r="D40" s="165"/>
      <c r="E40" s="171"/>
      <c r="F40" s="164"/>
      <c r="G40" s="164"/>
      <c r="H40" s="161"/>
      <c r="I40" s="16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1" t="s">
        <v>267</v>
      </c>
      <c r="B44" s="142"/>
      <c r="C44" s="161"/>
      <c r="D44" s="162"/>
      <c r="E44" s="26"/>
      <c r="F44" s="163"/>
      <c r="G44" s="164"/>
      <c r="H44" s="164"/>
      <c r="I44" s="165"/>
      <c r="J44" s="10"/>
      <c r="K44" s="10"/>
      <c r="L44" s="10"/>
    </row>
    <row r="45" spans="1:12" ht="12.75">
      <c r="A45" s="102"/>
      <c r="B45" s="30"/>
      <c r="C45" s="166"/>
      <c r="D45" s="167"/>
      <c r="E45" s="16"/>
      <c r="F45" s="166"/>
      <c r="G45" s="168"/>
      <c r="H45" s="35"/>
      <c r="I45" s="106"/>
      <c r="J45" s="10"/>
      <c r="K45" s="10"/>
      <c r="L45" s="10"/>
    </row>
    <row r="46" spans="1:12" ht="12.75">
      <c r="A46" s="141" t="s">
        <v>268</v>
      </c>
      <c r="B46" s="142"/>
      <c r="C46" s="163" t="s">
        <v>350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1" t="s">
        <v>270</v>
      </c>
      <c r="B48" s="142"/>
      <c r="C48" s="148" t="s">
        <v>351</v>
      </c>
      <c r="D48" s="144"/>
      <c r="E48" s="145"/>
      <c r="F48" s="16"/>
      <c r="G48" s="51" t="s">
        <v>271</v>
      </c>
      <c r="H48" s="148"/>
      <c r="I48" s="14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1" t="s">
        <v>257</v>
      </c>
      <c r="B50" s="142"/>
      <c r="C50" s="143" t="s">
        <v>352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6" t="s">
        <v>272</v>
      </c>
      <c r="B52" s="147"/>
      <c r="C52" s="148" t="s">
        <v>353</v>
      </c>
      <c r="D52" s="144"/>
      <c r="E52" s="144"/>
      <c r="F52" s="144"/>
      <c r="G52" s="144"/>
      <c r="H52" s="144"/>
      <c r="I52" s="149"/>
      <c r="J52" s="10"/>
      <c r="K52" s="10"/>
      <c r="L52" s="10"/>
    </row>
    <row r="53" spans="1:12" ht="12.75">
      <c r="A53" s="107"/>
      <c r="B53" s="20"/>
      <c r="C53" s="157" t="s">
        <v>273</v>
      </c>
      <c r="D53" s="157"/>
      <c r="E53" s="157"/>
      <c r="F53" s="157"/>
      <c r="G53" s="157"/>
      <c r="H53" s="15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50" t="s">
        <v>274</v>
      </c>
      <c r="C55" s="151"/>
      <c r="D55" s="151"/>
      <c r="E55" s="151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52" t="s">
        <v>306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7"/>
      <c r="B57" s="152" t="s">
        <v>307</v>
      </c>
      <c r="C57" s="153"/>
      <c r="D57" s="153"/>
      <c r="E57" s="153"/>
      <c r="F57" s="153"/>
      <c r="G57" s="153"/>
      <c r="H57" s="153"/>
      <c r="I57" s="109"/>
      <c r="J57" s="10"/>
      <c r="K57" s="10"/>
      <c r="L57" s="10"/>
    </row>
    <row r="58" spans="1:12" ht="12.75">
      <c r="A58" s="107"/>
      <c r="B58" s="152" t="s">
        <v>308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7"/>
      <c r="B59" s="152" t="s">
        <v>309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58" t="s">
        <v>277</v>
      </c>
      <c r="H62" s="159"/>
      <c r="I62" s="16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9"/>
      <c r="H63" s="140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90" zoomScaleSheetLayoutView="90" zoomScalePageLayoutView="0" workbookViewId="0" topLeftCell="A7">
      <selection activeCell="J80" sqref="J80:J82"/>
    </sheetView>
  </sheetViews>
  <sheetFormatPr defaultColWidth="9.140625" defaultRowHeight="12.75"/>
  <cols>
    <col min="1" max="8" width="9.140625" style="52" customWidth="1"/>
    <col min="9" max="9" width="7.7109375" style="52" customWidth="1"/>
    <col min="10" max="10" width="14.0039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13" t="s">
        <v>153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354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>
      <c r="A3" s="215" t="s">
        <v>355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2.5">
      <c r="A4" s="218" t="s">
        <v>59</v>
      </c>
      <c r="B4" s="219"/>
      <c r="C4" s="219"/>
      <c r="D4" s="219"/>
      <c r="E4" s="219"/>
      <c r="F4" s="219"/>
      <c r="G4" s="219"/>
      <c r="H4" s="220"/>
      <c r="I4" s="58" t="s">
        <v>278</v>
      </c>
      <c r="J4" s="59" t="s">
        <v>319</v>
      </c>
      <c r="K4" s="60" t="s">
        <v>320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57">
        <v>2</v>
      </c>
      <c r="J5" s="56">
        <v>3</v>
      </c>
      <c r="K5" s="56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09"/>
      <c r="I7" s="135">
        <v>1</v>
      </c>
      <c r="J7" s="136"/>
      <c r="K7" s="13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32">
        <v>2</v>
      </c>
      <c r="J8" s="131">
        <f>J9+J16+J26+J35+J39</f>
        <v>20900000000</v>
      </c>
      <c r="K8" s="131">
        <f>K9+K16+K26+K35+K39</f>
        <v>18567000000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32">
        <v>3</v>
      </c>
      <c r="J9" s="131">
        <f>SUM(J10:J15)</f>
        <v>921000000</v>
      </c>
      <c r="K9" s="131">
        <f>SUM(K10:K15)</f>
        <v>771000000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32">
        <v>4</v>
      </c>
      <c r="J10" s="130"/>
      <c r="K10" s="130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32">
        <v>5</v>
      </c>
      <c r="J11" s="130">
        <v>84000000</v>
      </c>
      <c r="K11" s="130">
        <v>109000000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32">
        <v>6</v>
      </c>
      <c r="J12" s="130">
        <v>183000000</v>
      </c>
      <c r="K12" s="130">
        <v>183000000</v>
      </c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32">
        <v>7</v>
      </c>
      <c r="J13" s="130">
        <v>62000000</v>
      </c>
      <c r="K13" s="130">
        <v>64000000</v>
      </c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32">
        <v>8</v>
      </c>
      <c r="J14" s="130">
        <v>592000000</v>
      </c>
      <c r="K14" s="130">
        <v>415000000</v>
      </c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32">
        <v>9</v>
      </c>
      <c r="J15" s="130"/>
      <c r="K15" s="130"/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32">
        <v>10</v>
      </c>
      <c r="J16" s="131">
        <f>SUM(J17:J25)</f>
        <v>18741000000</v>
      </c>
      <c r="K16" s="131">
        <f>SUM(K17:K25)</f>
        <v>16040000000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32">
        <v>11</v>
      </c>
      <c r="J17" s="130">
        <v>1196000000</v>
      </c>
      <c r="K17" s="130">
        <v>1176000000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32">
        <v>12</v>
      </c>
      <c r="J18" s="130">
        <v>7548000000</v>
      </c>
      <c r="K18" s="130">
        <v>6309000000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32">
        <v>13</v>
      </c>
      <c r="J19" s="130">
        <v>7117000000</v>
      </c>
      <c r="K19" s="130">
        <v>4833000000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32">
        <v>14</v>
      </c>
      <c r="J20" s="130">
        <v>327000000</v>
      </c>
      <c r="K20" s="130">
        <v>330000000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32">
        <v>15</v>
      </c>
      <c r="J21" s="130"/>
      <c r="K21" s="130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32">
        <v>16</v>
      </c>
      <c r="J22" s="130">
        <v>25000000</v>
      </c>
      <c r="K22" s="130">
        <v>61000000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32">
        <v>17</v>
      </c>
      <c r="J23" s="130">
        <v>2523000000</v>
      </c>
      <c r="K23" s="130">
        <v>3326000000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32">
        <v>18</v>
      </c>
      <c r="J24" s="130">
        <v>5000000</v>
      </c>
      <c r="K24" s="130">
        <v>5000000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32">
        <v>19</v>
      </c>
      <c r="J25" s="130"/>
      <c r="K25" s="130"/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32">
        <v>20</v>
      </c>
      <c r="J26" s="131">
        <f>SUM(J27:J34)</f>
        <v>566000000</v>
      </c>
      <c r="K26" s="131">
        <f>SUM(K27:K34)</f>
        <v>524000000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32">
        <v>21</v>
      </c>
      <c r="J27" s="130"/>
      <c r="K27" s="130"/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32">
        <v>22</v>
      </c>
      <c r="J28" s="130">
        <v>155000000</v>
      </c>
      <c r="K28" s="130">
        <v>139000000</v>
      </c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32">
        <v>23</v>
      </c>
      <c r="J29" s="130">
        <v>39000000</v>
      </c>
      <c r="K29" s="130">
        <v>27000000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32">
        <v>24</v>
      </c>
      <c r="J30" s="130"/>
      <c r="K30" s="130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32">
        <v>25</v>
      </c>
      <c r="J31" s="130"/>
      <c r="K31" s="130"/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32">
        <v>26</v>
      </c>
      <c r="J32" s="130">
        <v>26000000</v>
      </c>
      <c r="K32" s="130">
        <v>25000000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32">
        <v>27</v>
      </c>
      <c r="J33" s="130">
        <v>346000000</v>
      </c>
      <c r="K33" s="130">
        <v>333000000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32">
        <v>28</v>
      </c>
      <c r="J34" s="130"/>
      <c r="K34" s="130"/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32">
        <v>29</v>
      </c>
      <c r="J35" s="131">
        <f>SUM(J36:J38)</f>
        <v>115000000</v>
      </c>
      <c r="K35" s="131">
        <f>SUM(K36:K38)</f>
        <v>105000000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32">
        <v>30</v>
      </c>
      <c r="J36" s="130"/>
      <c r="K36" s="130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32">
        <v>31</v>
      </c>
      <c r="J37" s="130">
        <v>115000000</v>
      </c>
      <c r="K37" s="130">
        <v>105000000</v>
      </c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32">
        <v>32</v>
      </c>
      <c r="J38" s="130"/>
      <c r="K38" s="130"/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32">
        <v>33</v>
      </c>
      <c r="J39" s="130">
        <v>557000000</v>
      </c>
      <c r="K39" s="130">
        <v>1127000000</v>
      </c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32">
        <v>34</v>
      </c>
      <c r="J40" s="131">
        <f>J41+J49+J56+J64</f>
        <v>7158000000</v>
      </c>
      <c r="K40" s="131">
        <f>K41+K49+K56+K64</f>
        <v>7176000000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32">
        <v>35</v>
      </c>
      <c r="J41" s="131">
        <f>SUM(J42:J48)</f>
        <v>3352000000</v>
      </c>
      <c r="K41" s="131">
        <f>SUM(K42:K48)</f>
        <v>3219000000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32">
        <v>36</v>
      </c>
      <c r="J42" s="130">
        <v>1232000000</v>
      </c>
      <c r="K42" s="130">
        <v>1204000000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32">
        <v>37</v>
      </c>
      <c r="J43" s="130">
        <v>1157000000</v>
      </c>
      <c r="K43" s="130">
        <v>998000000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32">
        <v>38</v>
      </c>
      <c r="J44" s="130">
        <v>889000000</v>
      </c>
      <c r="K44" s="130">
        <v>956000000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32">
        <v>39</v>
      </c>
      <c r="J45" s="130">
        <v>74000000</v>
      </c>
      <c r="K45" s="130">
        <v>61000000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32">
        <v>40</v>
      </c>
      <c r="J46" s="130"/>
      <c r="K46" s="130"/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32">
        <v>41</v>
      </c>
      <c r="J47" s="130"/>
      <c r="K47" s="130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32">
        <v>42</v>
      </c>
      <c r="J48" s="130"/>
      <c r="K48" s="130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32">
        <v>43</v>
      </c>
      <c r="J49" s="131">
        <f>SUM(J50:J55)</f>
        <v>3286000000</v>
      </c>
      <c r="K49" s="131">
        <f>SUM(K50:K55)</f>
        <v>3411000000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32">
        <v>44</v>
      </c>
      <c r="J50" s="130"/>
      <c r="K50" s="130"/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32">
        <v>45</v>
      </c>
      <c r="J51" s="130">
        <v>2770000000</v>
      </c>
      <c r="K51" s="130">
        <v>2564000000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32">
        <v>46</v>
      </c>
      <c r="J52" s="130"/>
      <c r="K52" s="130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32">
        <v>47</v>
      </c>
      <c r="J53" s="130">
        <v>9000000</v>
      </c>
      <c r="K53" s="130">
        <v>4000000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32">
        <v>48</v>
      </c>
      <c r="J54" s="130">
        <v>352000000</v>
      </c>
      <c r="K54" s="130">
        <v>686000000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32">
        <v>49</v>
      </c>
      <c r="J55" s="130">
        <v>155000000</v>
      </c>
      <c r="K55" s="130">
        <v>157000000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32">
        <v>50</v>
      </c>
      <c r="J56" s="131">
        <f>SUM(J57:J63)</f>
        <v>32000000</v>
      </c>
      <c r="K56" s="131">
        <v>144000000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32">
        <v>51</v>
      </c>
      <c r="J57" s="130"/>
      <c r="K57" s="130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32">
        <v>52</v>
      </c>
      <c r="J58" s="130"/>
      <c r="K58" s="130"/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32">
        <v>53</v>
      </c>
      <c r="J59" s="130"/>
      <c r="K59" s="130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32">
        <v>54</v>
      </c>
      <c r="J60" s="130"/>
      <c r="K60" s="130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32">
        <v>55</v>
      </c>
      <c r="J61" s="130"/>
      <c r="K61" s="130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32">
        <v>56</v>
      </c>
      <c r="J62" s="130">
        <v>30000000</v>
      </c>
      <c r="K62" s="130">
        <v>142000000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32">
        <v>57</v>
      </c>
      <c r="J63" s="130">
        <v>2000000</v>
      </c>
      <c r="K63" s="130">
        <v>2000000</v>
      </c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32">
        <v>58</v>
      </c>
      <c r="J64" s="130">
        <v>488000000</v>
      </c>
      <c r="K64" s="130">
        <v>402000000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32">
        <v>59</v>
      </c>
      <c r="J65" s="130">
        <v>142000000</v>
      </c>
      <c r="K65" s="130">
        <v>166000000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32">
        <v>60</v>
      </c>
      <c r="J66" s="131">
        <f>J7+J8+J40+J65</f>
        <v>28200000000</v>
      </c>
      <c r="K66" s="131">
        <f>K7+K8+K40+K65</f>
        <v>25909000000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137">
        <v>61</v>
      </c>
      <c r="J67" s="138"/>
      <c r="K67" s="138"/>
    </row>
    <row r="68" spans="1:11" ht="12.75">
      <c r="A68" s="227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09"/>
      <c r="I69" s="135">
        <v>62</v>
      </c>
      <c r="J69" s="129">
        <f>J70+J71+J72+J78+J79+J82+J85</f>
        <v>14954000000</v>
      </c>
      <c r="K69" s="129">
        <f>K70+K71+K72+K78+K79+K82+K85</f>
        <v>12875000000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32">
        <v>63</v>
      </c>
      <c r="J70" s="130">
        <v>9000000000</v>
      </c>
      <c r="K70" s="130">
        <v>9000000000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32">
        <v>64</v>
      </c>
      <c r="J71" s="130"/>
      <c r="K71" s="130"/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32">
        <v>65</v>
      </c>
      <c r="J72" s="131">
        <f>J73+J74-J75+J76+J77</f>
        <v>2505000000</v>
      </c>
      <c r="K72" s="131">
        <f>K73+K74-K75+K76+K77</f>
        <v>2284000000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32">
        <v>66</v>
      </c>
      <c r="J73" s="130"/>
      <c r="K73" s="130"/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32">
        <v>67</v>
      </c>
      <c r="J74" s="130"/>
      <c r="K74" s="130"/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32">
        <v>68</v>
      </c>
      <c r="J75" s="130"/>
      <c r="K75" s="130"/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32">
        <v>69</v>
      </c>
      <c r="J76" s="130"/>
      <c r="K76" s="130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32">
        <v>70</v>
      </c>
      <c r="J77" s="130">
        <v>2505000000</v>
      </c>
      <c r="K77" s="130">
        <v>2284000000</v>
      </c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32">
        <v>71</v>
      </c>
      <c r="J78" s="130">
        <v>13000000</v>
      </c>
      <c r="K78" s="130">
        <v>6000000</v>
      </c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32">
        <v>72</v>
      </c>
      <c r="J79" s="131">
        <f>J80-J81</f>
        <v>2759000000</v>
      </c>
      <c r="K79" s="131">
        <f>K80-K81</f>
        <v>3094000000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32">
        <v>73</v>
      </c>
      <c r="J80" s="130">
        <v>2759000000</v>
      </c>
      <c r="K80" s="130">
        <v>3094000000</v>
      </c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32">
        <v>74</v>
      </c>
      <c r="J81" s="130"/>
      <c r="K81" s="130"/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32">
        <v>75</v>
      </c>
      <c r="J82" s="131">
        <f>J83-J84</f>
        <v>678000000</v>
      </c>
      <c r="K82" s="131">
        <f>K83+K84</f>
        <v>-1508000000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32">
        <v>76</v>
      </c>
      <c r="J83" s="130">
        <v>678000000</v>
      </c>
      <c r="K83" s="130"/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32">
        <v>77</v>
      </c>
      <c r="J84" s="130"/>
      <c r="K84" s="130">
        <v>-1508000000</v>
      </c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32">
        <v>78</v>
      </c>
      <c r="J85" s="130">
        <v>-1000000</v>
      </c>
      <c r="K85" s="130">
        <v>-1000000</v>
      </c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32">
        <v>79</v>
      </c>
      <c r="J86" s="131">
        <f>SUM(J87:J89)</f>
        <v>3167000000</v>
      </c>
      <c r="K86" s="131">
        <f>SUM(K87:K89)</f>
        <v>3411000000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32">
        <v>80</v>
      </c>
      <c r="J87" s="130">
        <v>110000000</v>
      </c>
      <c r="K87" s="130">
        <v>146000000</v>
      </c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32">
        <v>81</v>
      </c>
      <c r="J88" s="130">
        <v>0</v>
      </c>
      <c r="K88" s="130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32">
        <v>82</v>
      </c>
      <c r="J89" s="130">
        <v>3057000000</v>
      </c>
      <c r="K89" s="130">
        <v>3265000000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32">
        <v>83</v>
      </c>
      <c r="J90" s="131">
        <f>SUM(J91:J99)</f>
        <v>1275000000</v>
      </c>
      <c r="K90" s="131">
        <f>SUM(K91:K99)</f>
        <v>1972000000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32">
        <v>84</v>
      </c>
      <c r="J91" s="130"/>
      <c r="K91" s="130"/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32">
        <v>85</v>
      </c>
      <c r="J92" s="130"/>
      <c r="K92" s="130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32">
        <v>86</v>
      </c>
      <c r="J93" s="130">
        <v>1161000000</v>
      </c>
      <c r="K93" s="130">
        <v>1889000000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32">
        <v>87</v>
      </c>
      <c r="J94" s="130"/>
      <c r="K94" s="130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32">
        <v>88</v>
      </c>
      <c r="J95" s="130"/>
      <c r="K95" s="130"/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32">
        <v>89</v>
      </c>
      <c r="J96" s="130"/>
      <c r="K96" s="130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32">
        <v>90</v>
      </c>
      <c r="J97" s="130"/>
      <c r="K97" s="130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32">
        <v>91</v>
      </c>
      <c r="J98" s="130">
        <v>101000000</v>
      </c>
      <c r="K98" s="130">
        <v>76000000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32">
        <v>92</v>
      </c>
      <c r="J99" s="130">
        <v>13000000</v>
      </c>
      <c r="K99" s="130">
        <v>7000000</v>
      </c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32">
        <v>93</v>
      </c>
      <c r="J100" s="131">
        <f>SUM(J101:J112)</f>
        <v>8768000000</v>
      </c>
      <c r="K100" s="131">
        <f>SUM(K101:K112)</f>
        <v>7525000000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32">
        <v>94</v>
      </c>
      <c r="J101" s="130"/>
      <c r="K101" s="130"/>
    </row>
    <row r="102" spans="1:11" ht="12.75">
      <c r="A102" s="233" t="s">
        <v>243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/>
      <c r="K102" s="130"/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5991000000</v>
      </c>
      <c r="K103" s="130">
        <v>3274000000</v>
      </c>
    </row>
    <row r="104" spans="1:11" ht="12.75">
      <c r="A104" s="233" t="s">
        <v>244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205000000</v>
      </c>
      <c r="K104" s="130">
        <v>242000000</v>
      </c>
    </row>
    <row r="105" spans="1:11" ht="12.75">
      <c r="A105" s="233" t="s">
        <v>245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1684000000</v>
      </c>
      <c r="K105" s="130">
        <v>2841000000</v>
      </c>
    </row>
    <row r="106" spans="1:11" ht="12.75">
      <c r="A106" s="233" t="s">
        <v>246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>
        <v>0</v>
      </c>
      <c r="K106" s="130"/>
    </row>
    <row r="107" spans="1:11" ht="12.75">
      <c r="A107" s="233" t="s">
        <v>94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>
        <v>0</v>
      </c>
      <c r="K107" s="130"/>
    </row>
    <row r="108" spans="1:11" ht="12.75">
      <c r="A108" s="233" t="s">
        <v>95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163000000</v>
      </c>
      <c r="K108" s="130">
        <v>118000000</v>
      </c>
    </row>
    <row r="109" spans="1:11" ht="12.75">
      <c r="A109" s="233" t="s">
        <v>96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497000000</v>
      </c>
      <c r="K109" s="130">
        <v>749000000</v>
      </c>
    </row>
    <row r="110" spans="1:11" ht="12.75">
      <c r="A110" s="233" t="s">
        <v>99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>
        <v>0</v>
      </c>
      <c r="K110" s="130">
        <v>2000000</v>
      </c>
    </row>
    <row r="111" spans="1:11" ht="12.75">
      <c r="A111" s="233" t="s">
        <v>97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>
        <v>0</v>
      </c>
      <c r="K111" s="130"/>
    </row>
    <row r="112" spans="1:11" ht="12.75">
      <c r="A112" s="233" t="s">
        <v>98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228000000</v>
      </c>
      <c r="K112" s="130">
        <v>299000000</v>
      </c>
    </row>
    <row r="113" spans="1:11" ht="12.75">
      <c r="A113" s="249" t="s">
        <v>1</v>
      </c>
      <c r="B113" s="250"/>
      <c r="C113" s="250"/>
      <c r="D113" s="250"/>
      <c r="E113" s="250"/>
      <c r="F113" s="250"/>
      <c r="G113" s="250"/>
      <c r="H113" s="251"/>
      <c r="I113" s="1">
        <v>106</v>
      </c>
      <c r="J113" s="7">
        <v>36000000</v>
      </c>
      <c r="K113" s="130">
        <v>126000000</v>
      </c>
    </row>
    <row r="114" spans="1:11" ht="12.75">
      <c r="A114" s="249" t="s">
        <v>25</v>
      </c>
      <c r="B114" s="250"/>
      <c r="C114" s="250"/>
      <c r="D114" s="250"/>
      <c r="E114" s="250"/>
      <c r="F114" s="250"/>
      <c r="G114" s="250"/>
      <c r="H114" s="251"/>
      <c r="I114" s="1">
        <v>107</v>
      </c>
      <c r="J114" s="53">
        <f>J69+J86+J90+J100+J113</f>
        <v>28200000000</v>
      </c>
      <c r="K114" s="131">
        <f>K69+K86+K90+K100+K113</f>
        <v>25909000000</v>
      </c>
    </row>
    <row r="115" spans="1:11" ht="12.75">
      <c r="A115" s="238" t="s">
        <v>57</v>
      </c>
      <c r="B115" s="239"/>
      <c r="C115" s="239"/>
      <c r="D115" s="239"/>
      <c r="E115" s="239"/>
      <c r="F115" s="239"/>
      <c r="G115" s="239"/>
      <c r="H115" s="240"/>
      <c r="I115" s="2">
        <v>108</v>
      </c>
      <c r="J115" s="8"/>
      <c r="K115" s="8"/>
    </row>
    <row r="116" spans="1:11" ht="12.75">
      <c r="A116" s="241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45" t="s">
        <v>186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</row>
    <row r="118" spans="1:11" ht="12.75">
      <c r="A118" s="233" t="s">
        <v>8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>
        <v>14955000000</v>
      </c>
      <c r="K118" s="7">
        <v>12876000000</v>
      </c>
    </row>
    <row r="119" spans="1:11" ht="12.75">
      <c r="A119" s="252" t="s">
        <v>9</v>
      </c>
      <c r="B119" s="253"/>
      <c r="C119" s="253"/>
      <c r="D119" s="253"/>
      <c r="E119" s="253"/>
      <c r="F119" s="253"/>
      <c r="G119" s="253"/>
      <c r="H119" s="254"/>
      <c r="I119" s="4">
        <v>110</v>
      </c>
      <c r="J119" s="8">
        <v>-1000000</v>
      </c>
      <c r="K119" s="8">
        <v>-1000000</v>
      </c>
    </row>
    <row r="120" spans="1:11" ht="12.75">
      <c r="A120" s="255" t="s">
        <v>311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1:11" ht="12.75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90" zoomScaleSheetLayoutView="90" zoomScalePageLayoutView="0" workbookViewId="0" topLeftCell="A1">
      <selection activeCell="A1" sqref="A1:M3"/>
    </sheetView>
  </sheetViews>
  <sheetFormatPr defaultColWidth="9.140625" defaultRowHeight="12.75"/>
  <cols>
    <col min="1" max="6" width="9.140625" style="52" customWidth="1"/>
    <col min="7" max="7" width="7.57421875" style="52" customWidth="1"/>
    <col min="8" max="8" width="1.57421875" style="52" customWidth="1"/>
    <col min="9" max="9" width="7.8515625" style="52" customWidth="1"/>
    <col min="10" max="10" width="12.8515625" style="52" customWidth="1"/>
    <col min="11" max="11" width="12.00390625" style="52" customWidth="1"/>
    <col min="12" max="12" width="13.57421875" style="52" customWidth="1"/>
    <col min="13" max="13" width="12.28125" style="52" customWidth="1"/>
    <col min="14" max="14" width="13.57421875" style="52" customWidth="1"/>
    <col min="15" max="15" width="9.140625" style="52" customWidth="1"/>
    <col min="16" max="16" width="12.7109375" style="52" bestFit="1" customWidth="1"/>
    <col min="17" max="16384" width="9.140625" style="52" customWidth="1"/>
  </cols>
  <sheetData>
    <row r="1" spans="1:13" ht="12.75" customHeight="1">
      <c r="A1" s="213" t="s">
        <v>154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2.75" customHeight="1">
      <c r="A2" s="270" t="s">
        <v>356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2.75" customHeight="1">
      <c r="A3" s="257" t="s">
        <v>357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8" t="s">
        <v>59</v>
      </c>
      <c r="B4" s="258"/>
      <c r="C4" s="258"/>
      <c r="D4" s="258"/>
      <c r="E4" s="258"/>
      <c r="F4" s="258"/>
      <c r="G4" s="258"/>
      <c r="H4" s="258"/>
      <c r="I4" s="58" t="s">
        <v>279</v>
      </c>
      <c r="J4" s="259" t="s">
        <v>319</v>
      </c>
      <c r="K4" s="259"/>
      <c r="L4" s="259" t="s">
        <v>320</v>
      </c>
      <c r="M4" s="259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2">
        <v>2</v>
      </c>
      <c r="J6" s="60">
        <v>3</v>
      </c>
      <c r="K6" s="60">
        <v>4</v>
      </c>
      <c r="L6" s="60">
        <v>5</v>
      </c>
      <c r="M6" s="128">
        <v>6</v>
      </c>
    </row>
    <row r="7" spans="1:14" ht="12.75">
      <c r="A7" s="245" t="s">
        <v>26</v>
      </c>
      <c r="B7" s="246"/>
      <c r="C7" s="246"/>
      <c r="D7" s="246"/>
      <c r="E7" s="246"/>
      <c r="F7" s="246"/>
      <c r="G7" s="246"/>
      <c r="H7" s="260"/>
      <c r="I7" s="3">
        <v>111</v>
      </c>
      <c r="J7" s="54">
        <f>SUM(J8:J9)</f>
        <v>30517000000</v>
      </c>
      <c r="K7" s="129">
        <f>SUM(K8:K9)</f>
        <v>7488000000</v>
      </c>
      <c r="L7" s="129">
        <f>SUM(L8:L9)</f>
        <v>28460000000</v>
      </c>
      <c r="M7" s="129">
        <f>SUM(M8:M9)</f>
        <v>6906000000</v>
      </c>
      <c r="N7" s="127"/>
    </row>
    <row r="8" spans="1:14" ht="12.75">
      <c r="A8" s="249" t="s">
        <v>152</v>
      </c>
      <c r="B8" s="250"/>
      <c r="C8" s="250"/>
      <c r="D8" s="250"/>
      <c r="E8" s="250"/>
      <c r="F8" s="250"/>
      <c r="G8" s="250"/>
      <c r="H8" s="251"/>
      <c r="I8" s="1">
        <v>112</v>
      </c>
      <c r="J8" s="7">
        <v>29895000000</v>
      </c>
      <c r="K8" s="130">
        <v>7275000000</v>
      </c>
      <c r="L8" s="130">
        <v>27460000000</v>
      </c>
      <c r="M8" s="130">
        <v>6677000000</v>
      </c>
      <c r="N8" s="127"/>
    </row>
    <row r="9" spans="1:14" ht="12.75">
      <c r="A9" s="249" t="s">
        <v>103</v>
      </c>
      <c r="B9" s="250"/>
      <c r="C9" s="250"/>
      <c r="D9" s="250"/>
      <c r="E9" s="250"/>
      <c r="F9" s="250"/>
      <c r="G9" s="250"/>
      <c r="H9" s="251"/>
      <c r="I9" s="1">
        <v>113</v>
      </c>
      <c r="J9" s="7">
        <v>622000000</v>
      </c>
      <c r="K9" s="130">
        <v>213000000</v>
      </c>
      <c r="L9" s="130">
        <v>1000000000</v>
      </c>
      <c r="M9" s="130">
        <v>229000000</v>
      </c>
      <c r="N9" s="127"/>
    </row>
    <row r="10" spans="1:14" ht="12.75">
      <c r="A10" s="249" t="s">
        <v>12</v>
      </c>
      <c r="B10" s="250"/>
      <c r="C10" s="250"/>
      <c r="D10" s="250"/>
      <c r="E10" s="250"/>
      <c r="F10" s="250"/>
      <c r="G10" s="250"/>
      <c r="H10" s="251"/>
      <c r="I10" s="1">
        <v>114</v>
      </c>
      <c r="J10" s="53">
        <f>J11+J12+J16+J20+J21+J22+J25+J26</f>
        <v>29161000000</v>
      </c>
      <c r="K10" s="131">
        <f>K11+K12+K16+K20+K21+K22+K25+K26</f>
        <v>7649000000</v>
      </c>
      <c r="L10" s="131">
        <f>L11+L12+L16+L20+L21+L22+L25+L26</f>
        <v>30030000000</v>
      </c>
      <c r="M10" s="131">
        <f>M11+M12+M16+M20+M21+M22+M25+M26</f>
        <v>9182000000</v>
      </c>
      <c r="N10" s="127"/>
    </row>
    <row r="11" spans="1:14" ht="12.75">
      <c r="A11" s="249" t="s">
        <v>104</v>
      </c>
      <c r="B11" s="250"/>
      <c r="C11" s="250"/>
      <c r="D11" s="250"/>
      <c r="E11" s="250"/>
      <c r="F11" s="250"/>
      <c r="G11" s="250"/>
      <c r="H11" s="251"/>
      <c r="I11" s="1">
        <v>115</v>
      </c>
      <c r="J11" s="7">
        <v>-281000000</v>
      </c>
      <c r="K11" s="130">
        <v>66000000</v>
      </c>
      <c r="L11" s="130">
        <v>91000000</v>
      </c>
      <c r="M11" s="130">
        <v>216000000</v>
      </c>
      <c r="N11" s="127"/>
    </row>
    <row r="12" spans="1:14" ht="12.75">
      <c r="A12" s="249" t="s">
        <v>22</v>
      </c>
      <c r="B12" s="250"/>
      <c r="C12" s="250"/>
      <c r="D12" s="250"/>
      <c r="E12" s="250"/>
      <c r="F12" s="250"/>
      <c r="G12" s="250"/>
      <c r="H12" s="251"/>
      <c r="I12" s="1">
        <v>116</v>
      </c>
      <c r="J12" s="53">
        <f>SUM(J13:J15)</f>
        <v>22224000000</v>
      </c>
      <c r="K12" s="131">
        <f>SUM(K13:K15)</f>
        <v>5417000000</v>
      </c>
      <c r="L12" s="53">
        <f>SUM(L13:L15)</f>
        <v>21033000000</v>
      </c>
      <c r="M12" s="131">
        <f>SUM(M13:M15)</f>
        <v>4906000000</v>
      </c>
      <c r="N12" s="127"/>
    </row>
    <row r="13" spans="1:14" ht="12.75">
      <c r="A13" s="233" t="s">
        <v>146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15151000000</v>
      </c>
      <c r="K13" s="130">
        <v>3521000000</v>
      </c>
      <c r="L13" s="130">
        <v>13875000000</v>
      </c>
      <c r="M13" s="130">
        <v>2291000000</v>
      </c>
      <c r="N13" s="127"/>
    </row>
    <row r="14" spans="1:14" ht="12.75">
      <c r="A14" s="233" t="s">
        <v>147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5377000000</v>
      </c>
      <c r="K14" s="130">
        <v>1488000000</v>
      </c>
      <c r="L14" s="130">
        <v>5536000000</v>
      </c>
      <c r="M14" s="130">
        <v>2131000000</v>
      </c>
      <c r="N14" s="127"/>
    </row>
    <row r="15" spans="1:14" ht="12.75">
      <c r="A15" s="233" t="s">
        <v>61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1696000000</v>
      </c>
      <c r="K15" s="130">
        <v>408000000</v>
      </c>
      <c r="L15" s="130">
        <v>1622000000</v>
      </c>
      <c r="M15" s="130">
        <v>484000000</v>
      </c>
      <c r="N15" s="127"/>
    </row>
    <row r="16" spans="1:14" ht="12.75">
      <c r="A16" s="249" t="s">
        <v>23</v>
      </c>
      <c r="B16" s="250"/>
      <c r="C16" s="250"/>
      <c r="D16" s="250"/>
      <c r="E16" s="250"/>
      <c r="F16" s="250"/>
      <c r="G16" s="250"/>
      <c r="H16" s="251"/>
      <c r="I16" s="1">
        <v>120</v>
      </c>
      <c r="J16" s="53">
        <f>SUM(J17:J19)</f>
        <v>2208000000</v>
      </c>
      <c r="K16" s="131">
        <f>SUM(K17:K19)</f>
        <v>617000000</v>
      </c>
      <c r="L16" s="131">
        <f>SUM(L17:L19)</f>
        <v>2118000000</v>
      </c>
      <c r="M16" s="131">
        <f>SUM(M17:M19)</f>
        <v>521000000</v>
      </c>
      <c r="N16" s="127"/>
    </row>
    <row r="17" spans="1:14" ht="12.75">
      <c r="A17" s="233" t="s">
        <v>62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1309000000</v>
      </c>
      <c r="K17" s="130">
        <v>373000000</v>
      </c>
      <c r="L17" s="130">
        <v>1272000000</v>
      </c>
      <c r="M17" s="130">
        <v>301000000</v>
      </c>
      <c r="N17" s="127"/>
    </row>
    <row r="18" spans="1:14" ht="12.75">
      <c r="A18" s="233" t="s">
        <v>63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569000000</v>
      </c>
      <c r="K18" s="130">
        <v>160000000</v>
      </c>
      <c r="L18" s="130">
        <v>546000000</v>
      </c>
      <c r="M18" s="130">
        <v>142000000</v>
      </c>
      <c r="N18" s="127"/>
    </row>
    <row r="19" spans="1:14" ht="12.75">
      <c r="A19" s="233" t="s">
        <v>64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330000000</v>
      </c>
      <c r="K19" s="130">
        <v>84000000</v>
      </c>
      <c r="L19" s="130">
        <v>300000000</v>
      </c>
      <c r="M19" s="130">
        <v>78000000</v>
      </c>
      <c r="N19" s="127"/>
    </row>
    <row r="20" spans="1:14" ht="12.75">
      <c r="A20" s="249" t="s">
        <v>105</v>
      </c>
      <c r="B20" s="250"/>
      <c r="C20" s="250"/>
      <c r="D20" s="250"/>
      <c r="E20" s="250"/>
      <c r="F20" s="250"/>
      <c r="G20" s="250"/>
      <c r="H20" s="251"/>
      <c r="I20" s="1">
        <v>124</v>
      </c>
      <c r="J20" s="7">
        <v>2016000000</v>
      </c>
      <c r="K20" s="130">
        <v>572000000</v>
      </c>
      <c r="L20" s="130">
        <v>2261000000</v>
      </c>
      <c r="M20" s="130">
        <v>584000000</v>
      </c>
      <c r="N20" s="127"/>
    </row>
    <row r="21" spans="1:14" ht="12.75">
      <c r="A21" s="249" t="s">
        <v>106</v>
      </c>
      <c r="B21" s="250"/>
      <c r="C21" s="250"/>
      <c r="D21" s="250"/>
      <c r="E21" s="250"/>
      <c r="F21" s="250"/>
      <c r="G21" s="250"/>
      <c r="H21" s="251"/>
      <c r="I21" s="1">
        <v>125</v>
      </c>
      <c r="J21" s="7">
        <v>1788000000</v>
      </c>
      <c r="K21" s="130">
        <v>503000000</v>
      </c>
      <c r="L21" s="130">
        <v>1546000000</v>
      </c>
      <c r="M21" s="130">
        <v>421000000</v>
      </c>
      <c r="N21" s="127"/>
    </row>
    <row r="22" spans="1:14" ht="12.75">
      <c r="A22" s="249" t="s">
        <v>24</v>
      </c>
      <c r="B22" s="250"/>
      <c r="C22" s="250"/>
      <c r="D22" s="250"/>
      <c r="E22" s="250"/>
      <c r="F22" s="250"/>
      <c r="G22" s="250"/>
      <c r="H22" s="251"/>
      <c r="I22" s="1">
        <v>126</v>
      </c>
      <c r="J22" s="53">
        <f>SUM(J23:J24)</f>
        <v>1063000000</v>
      </c>
      <c r="K22" s="131">
        <f>SUM(K23:K24)</f>
        <v>693000000</v>
      </c>
      <c r="L22" s="131">
        <f>SUM(L23:L24)</f>
        <v>2780000000</v>
      </c>
      <c r="M22" s="131">
        <f>SUM(M23:M24)</f>
        <v>2430000000</v>
      </c>
      <c r="N22" s="127"/>
    </row>
    <row r="23" spans="1:16" ht="12.75">
      <c r="A23" s="233" t="s">
        <v>137</v>
      </c>
      <c r="B23" s="234"/>
      <c r="C23" s="234"/>
      <c r="D23" s="234"/>
      <c r="E23" s="234"/>
      <c r="F23" s="234"/>
      <c r="G23" s="234"/>
      <c r="H23" s="235"/>
      <c r="I23" s="1">
        <v>127</v>
      </c>
      <c r="J23" s="7">
        <v>791000000</v>
      </c>
      <c r="K23" s="130">
        <v>651000000</v>
      </c>
      <c r="L23" s="130">
        <v>2465000000</v>
      </c>
      <c r="M23" s="130">
        <v>2509000000</v>
      </c>
      <c r="N23" s="127"/>
      <c r="P23" s="70"/>
    </row>
    <row r="24" spans="1:14" ht="12.75">
      <c r="A24" s="233" t="s">
        <v>138</v>
      </c>
      <c r="B24" s="234"/>
      <c r="C24" s="234"/>
      <c r="D24" s="234"/>
      <c r="E24" s="234"/>
      <c r="F24" s="234"/>
      <c r="G24" s="234"/>
      <c r="H24" s="235"/>
      <c r="I24" s="1">
        <v>128</v>
      </c>
      <c r="J24" s="7">
        <v>272000000</v>
      </c>
      <c r="K24" s="130">
        <v>42000000</v>
      </c>
      <c r="L24" s="130">
        <v>315000000</v>
      </c>
      <c r="M24" s="130">
        <v>-79000000</v>
      </c>
      <c r="N24" s="127"/>
    </row>
    <row r="25" spans="1:14" ht="12.75">
      <c r="A25" s="249" t="s">
        <v>107</v>
      </c>
      <c r="B25" s="250"/>
      <c r="C25" s="250"/>
      <c r="D25" s="250"/>
      <c r="E25" s="250"/>
      <c r="F25" s="250"/>
      <c r="G25" s="250"/>
      <c r="H25" s="251"/>
      <c r="I25" s="1">
        <v>129</v>
      </c>
      <c r="J25" s="7">
        <v>143000000</v>
      </c>
      <c r="K25" s="130">
        <v>-219000000</v>
      </c>
      <c r="L25" s="130">
        <v>201000000</v>
      </c>
      <c r="M25" s="130">
        <v>104000000</v>
      </c>
      <c r="N25" s="127"/>
    </row>
    <row r="26" spans="1:14" ht="12.75">
      <c r="A26" s="249" t="s">
        <v>50</v>
      </c>
      <c r="B26" s="250"/>
      <c r="C26" s="250"/>
      <c r="D26" s="250"/>
      <c r="E26" s="250"/>
      <c r="F26" s="250"/>
      <c r="G26" s="250"/>
      <c r="H26" s="251"/>
      <c r="I26" s="1">
        <v>130</v>
      </c>
      <c r="J26" s="7"/>
      <c r="K26" s="130"/>
      <c r="L26" s="130"/>
      <c r="M26" s="130"/>
      <c r="N26" s="127"/>
    </row>
    <row r="27" spans="1:14" ht="12.75">
      <c r="A27" s="249" t="s">
        <v>213</v>
      </c>
      <c r="B27" s="250"/>
      <c r="C27" s="250"/>
      <c r="D27" s="250"/>
      <c r="E27" s="250"/>
      <c r="F27" s="250"/>
      <c r="G27" s="250"/>
      <c r="H27" s="251"/>
      <c r="I27" s="1">
        <v>131</v>
      </c>
      <c r="J27" s="53">
        <f>SUM(J28:J32)</f>
        <v>137000000</v>
      </c>
      <c r="K27" s="131">
        <f>SUM(K28:K32)</f>
        <v>45000000</v>
      </c>
      <c r="L27" s="131">
        <f>SUM(L28:L32)</f>
        <v>620000000</v>
      </c>
      <c r="M27" s="131">
        <f>SUM(M28:M32)</f>
        <v>161000000</v>
      </c>
      <c r="N27" s="127"/>
    </row>
    <row r="28" spans="1:14" ht="26.25" customHeight="1">
      <c r="A28" s="249" t="s">
        <v>227</v>
      </c>
      <c r="B28" s="250"/>
      <c r="C28" s="250"/>
      <c r="D28" s="250"/>
      <c r="E28" s="250"/>
      <c r="F28" s="250"/>
      <c r="G28" s="250"/>
      <c r="H28" s="251"/>
      <c r="I28" s="1">
        <v>132</v>
      </c>
      <c r="J28" s="7"/>
      <c r="K28" s="130"/>
      <c r="L28" s="130"/>
      <c r="M28" s="130"/>
      <c r="N28" s="127"/>
    </row>
    <row r="29" spans="1:16" ht="25.5" customHeight="1">
      <c r="A29" s="249" t="s">
        <v>155</v>
      </c>
      <c r="B29" s="250"/>
      <c r="C29" s="250"/>
      <c r="D29" s="250"/>
      <c r="E29" s="250"/>
      <c r="F29" s="250"/>
      <c r="G29" s="250"/>
      <c r="H29" s="251"/>
      <c r="I29" s="1">
        <v>133</v>
      </c>
      <c r="J29" s="7">
        <v>102000000</v>
      </c>
      <c r="K29" s="130">
        <v>16000000</v>
      </c>
      <c r="L29" s="130">
        <v>573000000</v>
      </c>
      <c r="M29" s="130">
        <v>159000000</v>
      </c>
      <c r="N29" s="127"/>
      <c r="P29" s="70"/>
    </row>
    <row r="30" spans="1:14" ht="13.5" customHeight="1">
      <c r="A30" s="249" t="s">
        <v>139</v>
      </c>
      <c r="B30" s="250"/>
      <c r="C30" s="250"/>
      <c r="D30" s="250"/>
      <c r="E30" s="250"/>
      <c r="F30" s="250"/>
      <c r="G30" s="250"/>
      <c r="H30" s="251"/>
      <c r="I30" s="1">
        <v>134</v>
      </c>
      <c r="J30" s="7"/>
      <c r="K30" s="130"/>
      <c r="L30" s="130"/>
      <c r="M30" s="130"/>
      <c r="N30" s="127"/>
    </row>
    <row r="31" spans="1:14" ht="12.75">
      <c r="A31" s="249" t="s">
        <v>223</v>
      </c>
      <c r="B31" s="250"/>
      <c r="C31" s="250"/>
      <c r="D31" s="250"/>
      <c r="E31" s="250"/>
      <c r="F31" s="250"/>
      <c r="G31" s="250"/>
      <c r="H31" s="251"/>
      <c r="I31" s="1">
        <v>135</v>
      </c>
      <c r="J31" s="7"/>
      <c r="K31" s="130"/>
      <c r="L31" s="130"/>
      <c r="M31" s="130"/>
      <c r="N31" s="127"/>
    </row>
    <row r="32" spans="1:14" ht="12.75">
      <c r="A32" s="249" t="s">
        <v>140</v>
      </c>
      <c r="B32" s="250"/>
      <c r="C32" s="250"/>
      <c r="D32" s="250"/>
      <c r="E32" s="250"/>
      <c r="F32" s="250"/>
      <c r="G32" s="250"/>
      <c r="H32" s="251"/>
      <c r="I32" s="1">
        <v>136</v>
      </c>
      <c r="J32" s="7">
        <v>35000000</v>
      </c>
      <c r="K32" s="130">
        <v>29000000</v>
      </c>
      <c r="L32" s="130">
        <v>47000000</v>
      </c>
      <c r="M32" s="130">
        <v>2000000</v>
      </c>
      <c r="N32" s="127"/>
    </row>
    <row r="33" spans="1:14" ht="12.75">
      <c r="A33" s="249" t="s">
        <v>214</v>
      </c>
      <c r="B33" s="250"/>
      <c r="C33" s="250"/>
      <c r="D33" s="250"/>
      <c r="E33" s="250"/>
      <c r="F33" s="250"/>
      <c r="G33" s="250"/>
      <c r="H33" s="251"/>
      <c r="I33" s="1">
        <v>137</v>
      </c>
      <c r="J33" s="53">
        <f>SUM(J34:J37)</f>
        <v>426000000</v>
      </c>
      <c r="K33" s="131">
        <f>SUM(K34:K37)</f>
        <v>122000000</v>
      </c>
      <c r="L33" s="131">
        <f>SUM(L34:L37)</f>
        <v>866000000</v>
      </c>
      <c r="M33" s="131">
        <f>SUM(M34:M37)</f>
        <v>222000000</v>
      </c>
      <c r="N33" s="127"/>
    </row>
    <row r="34" spans="1:14" ht="12.75">
      <c r="A34" s="249" t="s">
        <v>66</v>
      </c>
      <c r="B34" s="250"/>
      <c r="C34" s="250"/>
      <c r="D34" s="250"/>
      <c r="E34" s="250"/>
      <c r="F34" s="250"/>
      <c r="G34" s="250"/>
      <c r="H34" s="251"/>
      <c r="I34" s="1">
        <v>138</v>
      </c>
      <c r="J34" s="7"/>
      <c r="K34" s="130"/>
      <c r="L34" s="130"/>
      <c r="M34" s="130"/>
      <c r="N34" s="127"/>
    </row>
    <row r="35" spans="1:14" ht="12.75">
      <c r="A35" s="249" t="s">
        <v>65</v>
      </c>
      <c r="B35" s="250"/>
      <c r="C35" s="250"/>
      <c r="D35" s="250"/>
      <c r="E35" s="250"/>
      <c r="F35" s="250"/>
      <c r="G35" s="250"/>
      <c r="H35" s="251"/>
      <c r="I35" s="1">
        <v>139</v>
      </c>
      <c r="J35" s="7">
        <v>231000000</v>
      </c>
      <c r="K35" s="130">
        <v>91000000</v>
      </c>
      <c r="L35" s="130">
        <v>744000000</v>
      </c>
      <c r="M35" s="130">
        <v>222000000</v>
      </c>
      <c r="N35" s="127"/>
    </row>
    <row r="36" spans="1:14" ht="14.25" customHeight="1">
      <c r="A36" s="249" t="s">
        <v>224</v>
      </c>
      <c r="B36" s="250"/>
      <c r="C36" s="250"/>
      <c r="D36" s="250"/>
      <c r="E36" s="250"/>
      <c r="F36" s="250"/>
      <c r="G36" s="250"/>
      <c r="H36" s="251"/>
      <c r="I36" s="1">
        <v>140</v>
      </c>
      <c r="J36" s="7"/>
      <c r="K36" s="130"/>
      <c r="L36" s="130"/>
      <c r="M36" s="130"/>
      <c r="N36" s="127"/>
    </row>
    <row r="37" spans="1:14" ht="12.75">
      <c r="A37" s="249" t="s">
        <v>67</v>
      </c>
      <c r="B37" s="250"/>
      <c r="C37" s="250"/>
      <c r="D37" s="250"/>
      <c r="E37" s="250"/>
      <c r="F37" s="250"/>
      <c r="G37" s="250"/>
      <c r="H37" s="251"/>
      <c r="I37" s="1">
        <v>141</v>
      </c>
      <c r="J37" s="7">
        <v>195000000</v>
      </c>
      <c r="K37" s="130">
        <v>31000000</v>
      </c>
      <c r="L37" s="130">
        <v>122000000</v>
      </c>
      <c r="M37" s="130"/>
      <c r="N37" s="127"/>
    </row>
    <row r="38" spans="1:14" ht="12.75">
      <c r="A38" s="249" t="s">
        <v>195</v>
      </c>
      <c r="B38" s="250"/>
      <c r="C38" s="250"/>
      <c r="D38" s="250"/>
      <c r="E38" s="250"/>
      <c r="F38" s="250"/>
      <c r="G38" s="250"/>
      <c r="H38" s="251"/>
      <c r="I38" s="1">
        <v>142</v>
      </c>
      <c r="J38" s="7"/>
      <c r="K38" s="130"/>
      <c r="L38" s="130"/>
      <c r="M38" s="130"/>
      <c r="N38" s="127"/>
    </row>
    <row r="39" spans="1:14" ht="12.75">
      <c r="A39" s="249" t="s">
        <v>196</v>
      </c>
      <c r="B39" s="250"/>
      <c r="C39" s="250"/>
      <c r="D39" s="250"/>
      <c r="E39" s="250"/>
      <c r="F39" s="250"/>
      <c r="G39" s="250"/>
      <c r="H39" s="251"/>
      <c r="I39" s="1">
        <v>143</v>
      </c>
      <c r="J39" s="7"/>
      <c r="K39" s="130"/>
      <c r="L39" s="7"/>
      <c r="M39" s="7"/>
      <c r="N39" s="127"/>
    </row>
    <row r="40" spans="1:14" ht="12.75">
      <c r="A40" s="249" t="s">
        <v>225</v>
      </c>
      <c r="B40" s="250"/>
      <c r="C40" s="250"/>
      <c r="D40" s="250"/>
      <c r="E40" s="250"/>
      <c r="F40" s="250"/>
      <c r="G40" s="250"/>
      <c r="H40" s="251"/>
      <c r="I40" s="1">
        <v>144</v>
      </c>
      <c r="J40" s="7"/>
      <c r="K40" s="130"/>
      <c r="L40" s="7"/>
      <c r="M40" s="7"/>
      <c r="N40" s="127"/>
    </row>
    <row r="41" spans="1:16" ht="12.75">
      <c r="A41" s="249" t="s">
        <v>226</v>
      </c>
      <c r="B41" s="250"/>
      <c r="C41" s="250"/>
      <c r="D41" s="250"/>
      <c r="E41" s="250"/>
      <c r="F41" s="250"/>
      <c r="G41" s="250"/>
      <c r="H41" s="251"/>
      <c r="I41" s="1">
        <v>145</v>
      </c>
      <c r="J41" s="7"/>
      <c r="K41" s="130"/>
      <c r="L41" s="7"/>
      <c r="M41" s="7"/>
      <c r="N41" s="127"/>
      <c r="P41" s="70"/>
    </row>
    <row r="42" spans="1:16" ht="12.75">
      <c r="A42" s="249" t="s">
        <v>215</v>
      </c>
      <c r="B42" s="250"/>
      <c r="C42" s="250"/>
      <c r="D42" s="250"/>
      <c r="E42" s="250"/>
      <c r="F42" s="250"/>
      <c r="G42" s="250"/>
      <c r="H42" s="251"/>
      <c r="I42" s="1">
        <v>146</v>
      </c>
      <c r="J42" s="53">
        <f>J7+J27+J38+J40</f>
        <v>30654000000</v>
      </c>
      <c r="K42" s="131">
        <f>K7+K27+K38+K40</f>
        <v>7533000000</v>
      </c>
      <c r="L42" s="53">
        <f>L7+L27+L38+L40</f>
        <v>29080000000</v>
      </c>
      <c r="M42" s="53">
        <f>M7+M27+M38+M40</f>
        <v>7067000000</v>
      </c>
      <c r="N42" s="127"/>
      <c r="P42" s="127"/>
    </row>
    <row r="43" spans="1:14" ht="12.75">
      <c r="A43" s="249" t="s">
        <v>216</v>
      </c>
      <c r="B43" s="250"/>
      <c r="C43" s="250"/>
      <c r="D43" s="250"/>
      <c r="E43" s="250"/>
      <c r="F43" s="250"/>
      <c r="G43" s="250"/>
      <c r="H43" s="251"/>
      <c r="I43" s="1">
        <v>147</v>
      </c>
      <c r="J43" s="53">
        <f>J10+J33+J39+J41</f>
        <v>29587000000</v>
      </c>
      <c r="K43" s="131">
        <f>K10+K33+K39+K41</f>
        <v>7771000000</v>
      </c>
      <c r="L43" s="53">
        <f>L10+L33+L39+L41</f>
        <v>30896000000</v>
      </c>
      <c r="M43" s="53">
        <f>M10+M33+M39+M41</f>
        <v>9404000000</v>
      </c>
      <c r="N43" s="127"/>
    </row>
    <row r="44" spans="1:14" ht="12.75">
      <c r="A44" s="249" t="s">
        <v>236</v>
      </c>
      <c r="B44" s="250"/>
      <c r="C44" s="250"/>
      <c r="D44" s="250"/>
      <c r="E44" s="250"/>
      <c r="F44" s="250"/>
      <c r="G44" s="250"/>
      <c r="H44" s="251"/>
      <c r="I44" s="1">
        <v>148</v>
      </c>
      <c r="J44" s="53">
        <f>J42-J43</f>
        <v>1067000000</v>
      </c>
      <c r="K44" s="131">
        <f>K42-K43</f>
        <v>-238000000</v>
      </c>
      <c r="L44" s="53">
        <f>L42-L43</f>
        <v>-1816000000</v>
      </c>
      <c r="M44" s="53">
        <f>M42-M43</f>
        <v>-2337000000</v>
      </c>
      <c r="N44" s="127"/>
    </row>
    <row r="45" spans="1:14" ht="12.75">
      <c r="A45" s="261" t="s">
        <v>218</v>
      </c>
      <c r="B45" s="262"/>
      <c r="C45" s="262"/>
      <c r="D45" s="262"/>
      <c r="E45" s="262"/>
      <c r="F45" s="262"/>
      <c r="G45" s="262"/>
      <c r="H45" s="263"/>
      <c r="I45" s="1">
        <v>149</v>
      </c>
      <c r="J45" s="53">
        <f>IF(J42&gt;J43,J42-J43,0)</f>
        <v>1067000000</v>
      </c>
      <c r="K45" s="131">
        <f>IF(K42&gt;K43,K42-K43,0)</f>
        <v>0</v>
      </c>
      <c r="L45" s="53">
        <f>IF(L42&gt;L43,L42-L43,0)</f>
        <v>0</v>
      </c>
      <c r="M45" s="131"/>
      <c r="N45" s="127"/>
    </row>
    <row r="46" spans="1:14" ht="12.75">
      <c r="A46" s="261" t="s">
        <v>219</v>
      </c>
      <c r="B46" s="262"/>
      <c r="C46" s="262"/>
      <c r="D46" s="262"/>
      <c r="E46" s="262"/>
      <c r="F46" s="262"/>
      <c r="G46" s="262"/>
      <c r="H46" s="263"/>
      <c r="I46" s="1">
        <v>150</v>
      </c>
      <c r="J46" s="53">
        <f>IF(J43&gt;J42,J43-J42,0)</f>
        <v>0</v>
      </c>
      <c r="K46" s="131">
        <f>IF(K43&gt;K42,K43-K42,0)</f>
        <v>238000000</v>
      </c>
      <c r="L46" s="53">
        <f>IF(L43&gt;L42,L43-L42,0)</f>
        <v>1816000000</v>
      </c>
      <c r="M46" s="131">
        <f>IF(M43&gt;M42,M43-M42,0)</f>
        <v>2337000000</v>
      </c>
      <c r="N46" s="127"/>
    </row>
    <row r="47" spans="1:14" ht="12.75">
      <c r="A47" s="249" t="s">
        <v>217</v>
      </c>
      <c r="B47" s="250"/>
      <c r="C47" s="250"/>
      <c r="D47" s="250"/>
      <c r="E47" s="250"/>
      <c r="F47" s="250"/>
      <c r="G47" s="250"/>
      <c r="H47" s="251"/>
      <c r="I47" s="1">
        <v>151</v>
      </c>
      <c r="J47" s="7">
        <v>380000000</v>
      </c>
      <c r="K47" s="130">
        <v>15000000</v>
      </c>
      <c r="L47" s="7">
        <v>-308000000</v>
      </c>
      <c r="M47" s="130">
        <v>-443000000</v>
      </c>
      <c r="N47" s="127"/>
    </row>
    <row r="48" spans="1:14" ht="12.75">
      <c r="A48" s="249" t="s">
        <v>237</v>
      </c>
      <c r="B48" s="250"/>
      <c r="C48" s="250"/>
      <c r="D48" s="250"/>
      <c r="E48" s="250"/>
      <c r="F48" s="250"/>
      <c r="G48" s="250"/>
      <c r="H48" s="251"/>
      <c r="I48" s="1">
        <v>152</v>
      </c>
      <c r="J48" s="53">
        <f>J44-J47</f>
        <v>687000000</v>
      </c>
      <c r="K48" s="131">
        <f>K44-K47</f>
        <v>-253000000</v>
      </c>
      <c r="L48" s="53">
        <f>L44-L47</f>
        <v>-1508000000</v>
      </c>
      <c r="M48" s="131">
        <f>M44-M47</f>
        <v>-1894000000</v>
      </c>
      <c r="N48" s="127"/>
    </row>
    <row r="49" spans="1:14" ht="12.75">
      <c r="A49" s="261" t="s">
        <v>192</v>
      </c>
      <c r="B49" s="262"/>
      <c r="C49" s="262"/>
      <c r="D49" s="262"/>
      <c r="E49" s="262"/>
      <c r="F49" s="262"/>
      <c r="G49" s="262"/>
      <c r="H49" s="263"/>
      <c r="I49" s="1">
        <v>153</v>
      </c>
      <c r="J49" s="53">
        <f>IF(J48&gt;0,J48,0)</f>
        <v>687000000</v>
      </c>
      <c r="K49" s="131">
        <f>IF(K48&gt;0,K48,0)</f>
        <v>0</v>
      </c>
      <c r="L49" s="53">
        <f>IF(L48&gt;0,L48,0)</f>
        <v>0</v>
      </c>
      <c r="M49" s="131">
        <f>IF(M48&gt;0,M48,0)</f>
        <v>0</v>
      </c>
      <c r="N49" s="127"/>
    </row>
    <row r="50" spans="1:14" ht="12.75">
      <c r="A50" s="267" t="s">
        <v>220</v>
      </c>
      <c r="B50" s="268"/>
      <c r="C50" s="268"/>
      <c r="D50" s="268"/>
      <c r="E50" s="268"/>
      <c r="F50" s="268"/>
      <c r="G50" s="268"/>
      <c r="H50" s="269"/>
      <c r="I50" s="2">
        <v>154</v>
      </c>
      <c r="J50" s="61">
        <f>IF(J48&lt;0,-J48,0)</f>
        <v>0</v>
      </c>
      <c r="K50" s="61">
        <f>IF(K48&lt;0,-K48,0)</f>
        <v>253000000</v>
      </c>
      <c r="L50" s="61">
        <f>IF(L48&lt;0,-L48,0)</f>
        <v>1508000000</v>
      </c>
      <c r="M50" s="61">
        <f>IF(M48&lt;0,-M48,0)</f>
        <v>1894000000</v>
      </c>
      <c r="N50" s="127"/>
    </row>
    <row r="51" spans="1:13" ht="12.75" customHeight="1">
      <c r="A51" s="241" t="s">
        <v>312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323"/>
    </row>
    <row r="52" spans="1:13" ht="12.75" customHeight="1">
      <c r="A52" s="245" t="s">
        <v>187</v>
      </c>
      <c r="B52" s="246"/>
      <c r="C52" s="246"/>
      <c r="D52" s="246"/>
      <c r="E52" s="246"/>
      <c r="F52" s="246"/>
      <c r="G52" s="246"/>
      <c r="H52" s="246"/>
      <c r="I52" s="55"/>
      <c r="J52" s="55"/>
      <c r="K52" s="55"/>
      <c r="L52" s="55"/>
      <c r="M52" s="324"/>
    </row>
    <row r="53" spans="1:13" ht="12.75">
      <c r="A53" s="264" t="s">
        <v>234</v>
      </c>
      <c r="B53" s="265"/>
      <c r="C53" s="265"/>
      <c r="D53" s="265"/>
      <c r="E53" s="265"/>
      <c r="F53" s="265"/>
      <c r="G53" s="265"/>
      <c r="H53" s="266"/>
      <c r="I53" s="1">
        <v>155</v>
      </c>
      <c r="J53" s="7">
        <v>681000000</v>
      </c>
      <c r="K53" s="7">
        <v>-253000000</v>
      </c>
      <c r="L53" s="7">
        <v>-1508000000</v>
      </c>
      <c r="M53" s="7">
        <v>-1894000000</v>
      </c>
    </row>
    <row r="54" spans="1:13" ht="12.75">
      <c r="A54" s="264" t="s">
        <v>235</v>
      </c>
      <c r="B54" s="265"/>
      <c r="C54" s="265"/>
      <c r="D54" s="265"/>
      <c r="E54" s="265"/>
      <c r="F54" s="265"/>
      <c r="G54" s="265"/>
      <c r="H54" s="266"/>
      <c r="I54" s="1">
        <v>156</v>
      </c>
      <c r="J54" s="8">
        <v>6000000</v>
      </c>
      <c r="K54" s="8">
        <v>0</v>
      </c>
      <c r="L54" s="8"/>
      <c r="M54" s="8"/>
    </row>
    <row r="55" spans="1:13" ht="12.75" customHeight="1">
      <c r="A55" s="241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323"/>
    </row>
    <row r="56" spans="1:13" ht="12.75">
      <c r="A56" s="245" t="s">
        <v>204</v>
      </c>
      <c r="B56" s="246"/>
      <c r="C56" s="246"/>
      <c r="D56" s="246"/>
      <c r="E56" s="246"/>
      <c r="F56" s="246"/>
      <c r="G56" s="246"/>
      <c r="H56" s="260"/>
      <c r="I56" s="9">
        <v>157</v>
      </c>
      <c r="J56" s="6">
        <v>687000000</v>
      </c>
      <c r="K56" s="6">
        <v>-253000000</v>
      </c>
      <c r="L56" s="6">
        <v>-1508000000</v>
      </c>
      <c r="M56" s="6">
        <f>M53</f>
        <v>-1894000000</v>
      </c>
    </row>
    <row r="57" spans="1:13" ht="12.75">
      <c r="A57" s="249" t="s">
        <v>221</v>
      </c>
      <c r="B57" s="250"/>
      <c r="C57" s="250"/>
      <c r="D57" s="250"/>
      <c r="E57" s="250"/>
      <c r="F57" s="250"/>
      <c r="G57" s="250"/>
      <c r="H57" s="251"/>
      <c r="I57" s="1">
        <v>158</v>
      </c>
      <c r="J57" s="53">
        <f>SUM(J58:J64)</f>
        <v>-98000000</v>
      </c>
      <c r="K57" s="53">
        <f>SUM(K58:K64)</f>
        <v>-33000000</v>
      </c>
      <c r="L57" s="53">
        <f>SUM(L58:L64)</f>
        <v>-228000000</v>
      </c>
      <c r="M57" s="53">
        <f>SUM(M58:M64)</f>
        <v>-87000000</v>
      </c>
    </row>
    <row r="58" spans="1:13" ht="12.75">
      <c r="A58" s="249" t="s">
        <v>228</v>
      </c>
      <c r="B58" s="250"/>
      <c r="C58" s="250"/>
      <c r="D58" s="250"/>
      <c r="E58" s="250"/>
      <c r="F58" s="250"/>
      <c r="G58" s="250"/>
      <c r="H58" s="251"/>
      <c r="I58" s="1">
        <v>159</v>
      </c>
      <c r="J58" s="7">
        <v>-111000000</v>
      </c>
      <c r="K58" s="7">
        <v>-40000000</v>
      </c>
      <c r="L58" s="7">
        <v>-210000000</v>
      </c>
      <c r="M58" s="7">
        <v>-76000000</v>
      </c>
    </row>
    <row r="59" spans="1:13" ht="22.5" customHeight="1">
      <c r="A59" s="249" t="s">
        <v>229</v>
      </c>
      <c r="B59" s="250"/>
      <c r="C59" s="250"/>
      <c r="D59" s="250"/>
      <c r="E59" s="250"/>
      <c r="F59" s="250"/>
      <c r="G59" s="250"/>
      <c r="H59" s="251"/>
      <c r="I59" s="1">
        <v>160</v>
      </c>
      <c r="J59" s="7"/>
      <c r="K59" s="7"/>
      <c r="L59" s="7"/>
      <c r="M59" s="7"/>
    </row>
    <row r="60" spans="1:13" ht="22.5" customHeight="1">
      <c r="A60" s="249" t="s">
        <v>45</v>
      </c>
      <c r="B60" s="250"/>
      <c r="C60" s="250"/>
      <c r="D60" s="250"/>
      <c r="E60" s="250"/>
      <c r="F60" s="250"/>
      <c r="G60" s="250"/>
      <c r="H60" s="251"/>
      <c r="I60" s="1">
        <v>161</v>
      </c>
      <c r="J60" s="7">
        <v>13000000</v>
      </c>
      <c r="K60" s="7">
        <v>7000000</v>
      </c>
      <c r="L60" s="7">
        <v>-7000000</v>
      </c>
      <c r="M60" s="7">
        <v>-11000000</v>
      </c>
    </row>
    <row r="61" spans="1:13" ht="17.25" customHeight="1">
      <c r="A61" s="249" t="s">
        <v>230</v>
      </c>
      <c r="B61" s="250"/>
      <c r="C61" s="250"/>
      <c r="D61" s="250"/>
      <c r="E61" s="250"/>
      <c r="F61" s="250"/>
      <c r="G61" s="250"/>
      <c r="H61" s="251"/>
      <c r="I61" s="1">
        <v>162</v>
      </c>
      <c r="J61" s="7"/>
      <c r="K61" s="7"/>
      <c r="L61" s="7"/>
      <c r="M61" s="7"/>
    </row>
    <row r="62" spans="1:13" ht="24.75" customHeight="1">
      <c r="A62" s="249" t="s">
        <v>231</v>
      </c>
      <c r="B62" s="250"/>
      <c r="C62" s="250"/>
      <c r="D62" s="250"/>
      <c r="E62" s="250"/>
      <c r="F62" s="250"/>
      <c r="G62" s="250"/>
      <c r="H62" s="251"/>
      <c r="I62" s="1">
        <v>163</v>
      </c>
      <c r="J62" s="7"/>
      <c r="K62" s="7"/>
      <c r="L62" s="7"/>
      <c r="M62" s="7"/>
    </row>
    <row r="63" spans="1:13" ht="15" customHeight="1">
      <c r="A63" s="249" t="s">
        <v>232</v>
      </c>
      <c r="B63" s="250"/>
      <c r="C63" s="250"/>
      <c r="D63" s="250"/>
      <c r="E63" s="250"/>
      <c r="F63" s="250"/>
      <c r="G63" s="250"/>
      <c r="H63" s="251"/>
      <c r="I63" s="1">
        <v>164</v>
      </c>
      <c r="J63" s="7"/>
      <c r="K63" s="7"/>
      <c r="L63" s="7"/>
      <c r="M63" s="7"/>
    </row>
    <row r="64" spans="1:13" ht="17.25" customHeight="1">
      <c r="A64" s="249" t="s">
        <v>233</v>
      </c>
      <c r="B64" s="250"/>
      <c r="C64" s="250"/>
      <c r="D64" s="250"/>
      <c r="E64" s="250"/>
      <c r="F64" s="250"/>
      <c r="G64" s="250"/>
      <c r="H64" s="251"/>
      <c r="I64" s="1">
        <v>165</v>
      </c>
      <c r="J64" s="7"/>
      <c r="K64" s="7"/>
      <c r="L64" s="7">
        <v>-11000000</v>
      </c>
      <c r="M64" s="7"/>
    </row>
    <row r="65" spans="1:13" ht="12.75">
      <c r="A65" s="249" t="s">
        <v>222</v>
      </c>
      <c r="B65" s="250"/>
      <c r="C65" s="250"/>
      <c r="D65" s="250"/>
      <c r="E65" s="250"/>
      <c r="F65" s="250"/>
      <c r="G65" s="250"/>
      <c r="H65" s="251"/>
      <c r="I65" s="1">
        <v>166</v>
      </c>
      <c r="J65" s="7"/>
      <c r="K65" s="7"/>
      <c r="L65" s="7"/>
      <c r="M65" s="7"/>
    </row>
    <row r="66" spans="1:13" ht="12.75">
      <c r="A66" s="249" t="s">
        <v>193</v>
      </c>
      <c r="B66" s="250"/>
      <c r="C66" s="250"/>
      <c r="D66" s="250"/>
      <c r="E66" s="250"/>
      <c r="F66" s="250"/>
      <c r="G66" s="250"/>
      <c r="H66" s="251"/>
      <c r="I66" s="1">
        <v>167</v>
      </c>
      <c r="J66" s="53">
        <f>J57-J65</f>
        <v>-98000000</v>
      </c>
      <c r="K66" s="53">
        <f>K57-K65</f>
        <v>-33000000</v>
      </c>
      <c r="L66" s="53">
        <f>L57-L65</f>
        <v>-228000000</v>
      </c>
      <c r="M66" s="53">
        <f>M57-M65</f>
        <v>-87000000</v>
      </c>
    </row>
    <row r="67" spans="1:13" ht="12.75">
      <c r="A67" s="249" t="s">
        <v>194</v>
      </c>
      <c r="B67" s="250"/>
      <c r="C67" s="250"/>
      <c r="D67" s="250"/>
      <c r="E67" s="250"/>
      <c r="F67" s="250"/>
      <c r="G67" s="250"/>
      <c r="H67" s="251"/>
      <c r="I67" s="1">
        <v>168</v>
      </c>
      <c r="J67" s="61">
        <f>J56+J66</f>
        <v>589000000</v>
      </c>
      <c r="K67" s="61">
        <f>K56+K66</f>
        <v>-286000000</v>
      </c>
      <c r="L67" s="61">
        <f>L56+L66</f>
        <v>-1736000000</v>
      </c>
      <c r="M67" s="61">
        <f>M56+M66</f>
        <v>-1981000000</v>
      </c>
    </row>
    <row r="68" spans="1:13" ht="12.75" customHeight="1">
      <c r="A68" s="274" t="s">
        <v>313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325"/>
    </row>
    <row r="69" spans="1:13" ht="12.75" customHeight="1">
      <c r="A69" s="276" t="s">
        <v>188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326"/>
    </row>
    <row r="70" spans="1:13" ht="12.75">
      <c r="A70" s="264" t="s">
        <v>234</v>
      </c>
      <c r="B70" s="265"/>
      <c r="C70" s="265"/>
      <c r="D70" s="265"/>
      <c r="E70" s="265"/>
      <c r="F70" s="265"/>
      <c r="G70" s="265"/>
      <c r="H70" s="266"/>
      <c r="I70" s="1">
        <v>169</v>
      </c>
      <c r="J70" s="7">
        <v>583000000</v>
      </c>
      <c r="K70" s="7">
        <v>-285000000</v>
      </c>
      <c r="L70" s="7">
        <v>-1736000000</v>
      </c>
      <c r="M70" s="7">
        <v>-1981000000</v>
      </c>
    </row>
    <row r="71" spans="1:13" ht="12.75">
      <c r="A71" s="271" t="s">
        <v>235</v>
      </c>
      <c r="B71" s="272"/>
      <c r="C71" s="272"/>
      <c r="D71" s="272"/>
      <c r="E71" s="272"/>
      <c r="F71" s="272"/>
      <c r="G71" s="272"/>
      <c r="H71" s="273"/>
      <c r="I71" s="4">
        <v>170</v>
      </c>
      <c r="J71" s="8">
        <v>6000000</v>
      </c>
      <c r="K71" s="8">
        <v>-1000000</v>
      </c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zoomScaleSheetLayoutView="90" zoomScalePageLayoutView="0" workbookViewId="0" topLeftCell="A4">
      <selection activeCell="A33" sqref="A33:H33"/>
    </sheetView>
  </sheetViews>
  <sheetFormatPr defaultColWidth="9.140625" defaultRowHeight="12.75"/>
  <cols>
    <col min="1" max="6" width="9.140625" style="52" customWidth="1"/>
    <col min="7" max="7" width="10.00390625" style="52" customWidth="1"/>
    <col min="8" max="8" width="2.00390625" style="52" customWidth="1"/>
    <col min="9" max="9" width="8.28125" style="52" customWidth="1"/>
    <col min="10" max="10" width="13.28125" style="52" customWidth="1"/>
    <col min="11" max="11" width="13.00390625" style="52" bestFit="1" customWidth="1"/>
    <col min="12" max="16384" width="9.140625" style="52" customWidth="1"/>
  </cols>
  <sheetData>
    <row r="1" spans="1:11" ht="12.75" customHeight="1">
      <c r="A1" s="281" t="s">
        <v>164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356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78" t="s">
        <v>357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>
      <c r="A4" s="283" t="s">
        <v>59</v>
      </c>
      <c r="B4" s="283"/>
      <c r="C4" s="283"/>
      <c r="D4" s="283"/>
      <c r="E4" s="283"/>
      <c r="F4" s="283"/>
      <c r="G4" s="283"/>
      <c r="H4" s="283"/>
      <c r="I4" s="65" t="s">
        <v>279</v>
      </c>
      <c r="J4" s="66" t="s">
        <v>319</v>
      </c>
      <c r="K4" s="66" t="s">
        <v>320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7">
        <v>2</v>
      </c>
      <c r="J5" s="68" t="s">
        <v>283</v>
      </c>
      <c r="K5" s="68" t="s">
        <v>284</v>
      </c>
    </row>
    <row r="6" spans="1:11" ht="12.75">
      <c r="A6" s="227" t="s">
        <v>156</v>
      </c>
      <c r="B6" s="285"/>
      <c r="C6" s="285"/>
      <c r="D6" s="285"/>
      <c r="E6" s="285"/>
      <c r="F6" s="285"/>
      <c r="G6" s="285"/>
      <c r="H6" s="285"/>
      <c r="I6" s="286"/>
      <c r="J6" s="286"/>
      <c r="K6" s="287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32">
        <v>1</v>
      </c>
      <c r="J7" s="133">
        <v>1067000000</v>
      </c>
      <c r="K7" s="130">
        <v>-1816000000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32">
        <v>2</v>
      </c>
      <c r="J8" s="133">
        <v>2016000000</v>
      </c>
      <c r="K8" s="130">
        <v>2261000000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32">
        <v>3</v>
      </c>
      <c r="J9" s="133"/>
      <c r="K9" s="130">
        <v>1599000000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32">
        <v>4</v>
      </c>
      <c r="J10" s="133">
        <v>379000000</v>
      </c>
      <c r="K10" s="130"/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32">
        <v>5</v>
      </c>
      <c r="J11" s="133">
        <v>190000000</v>
      </c>
      <c r="K11" s="130">
        <v>88000000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32">
        <v>6</v>
      </c>
      <c r="J12" s="133">
        <v>1797000000</v>
      </c>
      <c r="K12" s="130">
        <v>3543000000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32">
        <v>7</v>
      </c>
      <c r="J13" s="134">
        <f>SUM(J7:J12)</f>
        <v>5449000000</v>
      </c>
      <c r="K13" s="131">
        <f>SUM(K7:K12)</f>
        <v>5675000000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32">
        <v>8</v>
      </c>
      <c r="J14" s="133">
        <v>1368000000</v>
      </c>
      <c r="K14" s="130">
        <v>490000000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32">
        <v>9</v>
      </c>
      <c r="J15" s="133"/>
      <c r="K15" s="130">
        <v>303000000</v>
      </c>
    </row>
    <row r="16" spans="1:11" ht="12.75">
      <c r="A16" s="233" t="s">
        <v>54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55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>
        <v>339000000</v>
      </c>
      <c r="K17" s="7">
        <v>339000000</v>
      </c>
    </row>
    <row r="18" spans="1:11" ht="12.75">
      <c r="A18" s="249" t="s">
        <v>158</v>
      </c>
      <c r="B18" s="250"/>
      <c r="C18" s="250"/>
      <c r="D18" s="250"/>
      <c r="E18" s="250"/>
      <c r="F18" s="250"/>
      <c r="G18" s="250"/>
      <c r="H18" s="250"/>
      <c r="I18" s="1">
        <v>12</v>
      </c>
      <c r="J18" s="63">
        <f>SUM(J14:J17)</f>
        <v>1707000000</v>
      </c>
      <c r="K18" s="53">
        <f>SUM(K14:K17)</f>
        <v>1132000000</v>
      </c>
    </row>
    <row r="19" spans="1:11" ht="24.75" customHeight="1">
      <c r="A19" s="249" t="s">
        <v>36</v>
      </c>
      <c r="B19" s="250"/>
      <c r="C19" s="250"/>
      <c r="D19" s="250"/>
      <c r="E19" s="250"/>
      <c r="F19" s="250"/>
      <c r="G19" s="250"/>
      <c r="H19" s="250"/>
      <c r="I19" s="1">
        <v>13</v>
      </c>
      <c r="J19" s="63">
        <f>IF(J13&gt;J18,J13-J18,0)</f>
        <v>3742000000</v>
      </c>
      <c r="K19" s="53">
        <f>IF(K13&gt;K18,K13-K18,0)</f>
        <v>4543000000</v>
      </c>
    </row>
    <row r="20" spans="1:11" ht="23.25" customHeight="1">
      <c r="A20" s="249" t="s">
        <v>37</v>
      </c>
      <c r="B20" s="250"/>
      <c r="C20" s="250"/>
      <c r="D20" s="250"/>
      <c r="E20" s="250"/>
      <c r="F20" s="250"/>
      <c r="G20" s="250"/>
      <c r="H20" s="250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4.25" customHeight="1">
      <c r="A21" s="241" t="s">
        <v>159</v>
      </c>
      <c r="B21" s="242"/>
      <c r="C21" s="242"/>
      <c r="D21" s="242"/>
      <c r="E21" s="242"/>
      <c r="F21" s="242"/>
      <c r="G21" s="242"/>
      <c r="H21" s="242"/>
      <c r="I21" s="288"/>
      <c r="J21" s="288"/>
      <c r="K21" s="289"/>
    </row>
    <row r="22" spans="1:11" ht="12.75">
      <c r="A22" s="233" t="s">
        <v>178</v>
      </c>
      <c r="B22" s="234"/>
      <c r="C22" s="234"/>
      <c r="D22" s="234"/>
      <c r="E22" s="234"/>
      <c r="F22" s="234"/>
      <c r="G22" s="234"/>
      <c r="H22" s="234"/>
      <c r="I22" s="1">
        <v>15</v>
      </c>
      <c r="J22" s="5">
        <v>9000000</v>
      </c>
      <c r="K22" s="130">
        <v>14000000</v>
      </c>
    </row>
    <row r="23" spans="1:11" ht="12.75">
      <c r="A23" s="233" t="s">
        <v>179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>
        <v>0</v>
      </c>
      <c r="K23" s="130"/>
    </row>
    <row r="24" spans="1:11" ht="12.75">
      <c r="A24" s="233" t="s">
        <v>180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>
        <v>19000000</v>
      </c>
      <c r="K24" s="130">
        <v>25000000</v>
      </c>
    </row>
    <row r="25" spans="1:11" ht="12.75">
      <c r="A25" s="233" t="s">
        <v>181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>
        <v>1000000</v>
      </c>
      <c r="K25" s="130">
        <v>3000000</v>
      </c>
    </row>
    <row r="26" spans="1:11" ht="12.75">
      <c r="A26" s="233" t="s">
        <v>182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>
        <v>142000000</v>
      </c>
      <c r="K26" s="130"/>
    </row>
    <row r="27" spans="1:11" ht="12.75">
      <c r="A27" s="249" t="s">
        <v>168</v>
      </c>
      <c r="B27" s="250"/>
      <c r="C27" s="250"/>
      <c r="D27" s="250"/>
      <c r="E27" s="250"/>
      <c r="F27" s="250"/>
      <c r="G27" s="250"/>
      <c r="H27" s="250"/>
      <c r="I27" s="1">
        <v>20</v>
      </c>
      <c r="J27" s="63">
        <f>SUM(J22:J26)</f>
        <v>171000000</v>
      </c>
      <c r="K27" s="131">
        <f>SUM(K22:K26)</f>
        <v>42000000</v>
      </c>
    </row>
    <row r="28" spans="1:11" ht="12.75">
      <c r="A28" s="233" t="s">
        <v>115</v>
      </c>
      <c r="B28" s="234"/>
      <c r="C28" s="234"/>
      <c r="D28" s="234"/>
      <c r="E28" s="234"/>
      <c r="F28" s="234"/>
      <c r="G28" s="234"/>
      <c r="H28" s="234"/>
      <c r="I28" s="1">
        <v>21</v>
      </c>
      <c r="J28" s="5">
        <v>1289000000</v>
      </c>
      <c r="K28" s="130">
        <v>2102000000</v>
      </c>
    </row>
    <row r="29" spans="1:11" ht="12.75">
      <c r="A29" s="233" t="s">
        <v>116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>
        <v>0</v>
      </c>
      <c r="K29" s="130">
        <v>11000000</v>
      </c>
    </row>
    <row r="30" spans="1:11" ht="12.75">
      <c r="A30" s="233" t="s">
        <v>16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>
        <v>0</v>
      </c>
      <c r="K30" s="130">
        <v>80000000</v>
      </c>
    </row>
    <row r="31" spans="1:11" ht="12.75">
      <c r="A31" s="249" t="s">
        <v>5</v>
      </c>
      <c r="B31" s="250"/>
      <c r="C31" s="250"/>
      <c r="D31" s="250"/>
      <c r="E31" s="250"/>
      <c r="F31" s="250"/>
      <c r="G31" s="250"/>
      <c r="H31" s="250"/>
      <c r="I31" s="1">
        <v>24</v>
      </c>
      <c r="J31" s="63">
        <f>SUM(J28:J30)</f>
        <v>1289000000</v>
      </c>
      <c r="K31" s="131">
        <f>SUM(K28:K30)</f>
        <v>2193000000</v>
      </c>
    </row>
    <row r="32" spans="1:11" ht="25.5" customHeight="1">
      <c r="A32" s="249" t="s">
        <v>38</v>
      </c>
      <c r="B32" s="250"/>
      <c r="C32" s="250"/>
      <c r="D32" s="250"/>
      <c r="E32" s="250"/>
      <c r="F32" s="250"/>
      <c r="G32" s="250"/>
      <c r="H32" s="250"/>
      <c r="I32" s="1">
        <v>25</v>
      </c>
      <c r="J32" s="63">
        <f>IF(J27&gt;J31,J27-J31,0)</f>
        <v>0</v>
      </c>
      <c r="K32" s="131">
        <f>IF(K27&gt;K31,K27-K31,0)</f>
        <v>0</v>
      </c>
    </row>
    <row r="33" spans="1:11" ht="26.25" customHeight="1">
      <c r="A33" s="249" t="s">
        <v>39</v>
      </c>
      <c r="B33" s="250"/>
      <c r="C33" s="250"/>
      <c r="D33" s="250"/>
      <c r="E33" s="250"/>
      <c r="F33" s="250"/>
      <c r="G33" s="250"/>
      <c r="H33" s="250"/>
      <c r="I33" s="1">
        <v>26</v>
      </c>
      <c r="J33" s="63">
        <f>IF(J31&gt;J27,J31-J27,0)</f>
        <v>1118000000</v>
      </c>
      <c r="K33" s="53">
        <f>IF(K31&gt;K27,K31-K27,0)</f>
        <v>2151000000</v>
      </c>
    </row>
    <row r="34" spans="1:11" ht="12.75">
      <c r="A34" s="241" t="s">
        <v>160</v>
      </c>
      <c r="B34" s="242"/>
      <c r="C34" s="242"/>
      <c r="D34" s="242"/>
      <c r="E34" s="242"/>
      <c r="F34" s="242"/>
      <c r="G34" s="242"/>
      <c r="H34" s="242"/>
      <c r="I34" s="288"/>
      <c r="J34" s="288"/>
      <c r="K34" s="289"/>
    </row>
    <row r="35" spans="1:11" ht="18" customHeight="1">
      <c r="A35" s="233" t="s">
        <v>174</v>
      </c>
      <c r="B35" s="234"/>
      <c r="C35" s="234"/>
      <c r="D35" s="234"/>
      <c r="E35" s="234"/>
      <c r="F35" s="234"/>
      <c r="G35" s="234"/>
      <c r="H35" s="234"/>
      <c r="I35" s="1">
        <v>27</v>
      </c>
      <c r="J35" s="5"/>
      <c r="K35" s="130"/>
    </row>
    <row r="36" spans="1:11" ht="17.25" customHeight="1">
      <c r="A36" s="233" t="s">
        <v>29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>
        <v>15598000000</v>
      </c>
      <c r="K36" s="130">
        <v>21246000000</v>
      </c>
    </row>
    <row r="37" spans="1:11" ht="12.75">
      <c r="A37" s="233" t="s">
        <v>30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130"/>
    </row>
    <row r="38" spans="1:11" ht="12.75">
      <c r="A38" s="249" t="s">
        <v>68</v>
      </c>
      <c r="B38" s="250"/>
      <c r="C38" s="250"/>
      <c r="D38" s="250"/>
      <c r="E38" s="250"/>
      <c r="F38" s="250"/>
      <c r="G38" s="250"/>
      <c r="H38" s="250"/>
      <c r="I38" s="1">
        <v>30</v>
      </c>
      <c r="J38" s="63">
        <f>SUM(J35:J37)</f>
        <v>15598000000</v>
      </c>
      <c r="K38" s="131">
        <f>SUM(K35:K37)</f>
        <v>21246000000</v>
      </c>
    </row>
    <row r="39" spans="1:11" ht="12.75">
      <c r="A39" s="233" t="s">
        <v>31</v>
      </c>
      <c r="B39" s="234"/>
      <c r="C39" s="234"/>
      <c r="D39" s="234"/>
      <c r="E39" s="234"/>
      <c r="F39" s="234"/>
      <c r="G39" s="234"/>
      <c r="H39" s="234"/>
      <c r="I39" s="1">
        <v>31</v>
      </c>
      <c r="J39" s="5">
        <v>17870000000</v>
      </c>
      <c r="K39" s="130">
        <v>23381000000</v>
      </c>
    </row>
    <row r="40" spans="1:11" ht="12.75">
      <c r="A40" s="233" t="s">
        <v>32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>
        <v>0</v>
      </c>
      <c r="K40" s="130">
        <v>343000000</v>
      </c>
    </row>
    <row r="41" spans="1:11" ht="12.75">
      <c r="A41" s="233" t="s">
        <v>33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>
        <v>0</v>
      </c>
      <c r="K41" s="130"/>
    </row>
    <row r="42" spans="1:11" ht="12.75">
      <c r="A42" s="233" t="s">
        <v>34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>
        <v>0</v>
      </c>
      <c r="K42" s="130"/>
    </row>
    <row r="43" spans="1:11" ht="12.75">
      <c r="A43" s="233" t="s">
        <v>35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>
        <v>201000000</v>
      </c>
      <c r="K43" s="130"/>
    </row>
    <row r="44" spans="1:11" ht="12.75">
      <c r="A44" s="249" t="s">
        <v>69</v>
      </c>
      <c r="B44" s="250"/>
      <c r="C44" s="250"/>
      <c r="D44" s="250"/>
      <c r="E44" s="250"/>
      <c r="F44" s="250"/>
      <c r="G44" s="250"/>
      <c r="H44" s="250"/>
      <c r="I44" s="1">
        <v>36</v>
      </c>
      <c r="J44" s="63">
        <f>SUM(J39:J43)</f>
        <v>18071000000</v>
      </c>
      <c r="K44" s="53">
        <f>SUM(K39:K43)</f>
        <v>23724000000</v>
      </c>
    </row>
    <row r="45" spans="1:11" ht="24.75" customHeight="1">
      <c r="A45" s="249" t="s">
        <v>17</v>
      </c>
      <c r="B45" s="250"/>
      <c r="C45" s="250"/>
      <c r="D45" s="250"/>
      <c r="E45" s="250"/>
      <c r="F45" s="250"/>
      <c r="G45" s="250"/>
      <c r="H45" s="250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24.75" customHeight="1">
      <c r="A46" s="249" t="s">
        <v>18</v>
      </c>
      <c r="B46" s="250"/>
      <c r="C46" s="250"/>
      <c r="D46" s="250"/>
      <c r="E46" s="250"/>
      <c r="F46" s="250"/>
      <c r="G46" s="250"/>
      <c r="H46" s="250"/>
      <c r="I46" s="1">
        <v>38</v>
      </c>
      <c r="J46" s="63">
        <f>IF(J44&gt;J38,J44-J38,0)</f>
        <v>2473000000</v>
      </c>
      <c r="K46" s="53">
        <f>IF(K44&gt;K38,K44-K38,0)</f>
        <v>2478000000</v>
      </c>
    </row>
    <row r="47" spans="1:11" ht="12.75">
      <c r="A47" s="233" t="s">
        <v>70</v>
      </c>
      <c r="B47" s="234"/>
      <c r="C47" s="234"/>
      <c r="D47" s="234"/>
      <c r="E47" s="234"/>
      <c r="F47" s="234"/>
      <c r="G47" s="234"/>
      <c r="H47" s="234"/>
      <c r="I47" s="1">
        <v>39</v>
      </c>
      <c r="J47" s="63">
        <f>IF(J19-J20+J32-J33+J45-J46&gt;0,J19-J20+J32-J33+J45-J46,0)</f>
        <v>151000000</v>
      </c>
      <c r="K47" s="53">
        <f>IF(K19-K20+K32-K33+K45-K46&gt;0,K19-K20+K32-K33+K45-K46,0)</f>
        <v>0</v>
      </c>
    </row>
    <row r="48" spans="1:11" ht="12.75">
      <c r="A48" s="233" t="s">
        <v>71</v>
      </c>
      <c r="B48" s="234"/>
      <c r="C48" s="234"/>
      <c r="D48" s="234"/>
      <c r="E48" s="234"/>
      <c r="F48" s="234"/>
      <c r="G48" s="234"/>
      <c r="H48" s="234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86000000</v>
      </c>
    </row>
    <row r="49" spans="1:11" ht="12.75">
      <c r="A49" s="233" t="s">
        <v>161</v>
      </c>
      <c r="B49" s="234"/>
      <c r="C49" s="234"/>
      <c r="D49" s="234"/>
      <c r="E49" s="234"/>
      <c r="F49" s="234"/>
      <c r="G49" s="234"/>
      <c r="H49" s="234"/>
      <c r="I49" s="1">
        <v>41</v>
      </c>
      <c r="J49" s="5">
        <v>337000000</v>
      </c>
      <c r="K49" s="7">
        <v>488000000</v>
      </c>
    </row>
    <row r="50" spans="1:11" ht="12.75">
      <c r="A50" s="233" t="s">
        <v>175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>
        <v>151000000</v>
      </c>
      <c r="K50" s="7"/>
    </row>
    <row r="51" spans="1:11" ht="12.75">
      <c r="A51" s="233" t="s">
        <v>176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/>
      <c r="K51" s="7">
        <v>86000000</v>
      </c>
    </row>
    <row r="52" spans="1:11" ht="12.75">
      <c r="A52" s="252" t="s">
        <v>177</v>
      </c>
      <c r="B52" s="253"/>
      <c r="C52" s="253"/>
      <c r="D52" s="253"/>
      <c r="E52" s="253"/>
      <c r="F52" s="253"/>
      <c r="G52" s="253"/>
      <c r="H52" s="253"/>
      <c r="I52" s="4">
        <v>44</v>
      </c>
      <c r="J52" s="64">
        <f>J49+J50-J51</f>
        <v>488000000</v>
      </c>
      <c r="K52" s="61">
        <f>K49+K50-K51</f>
        <v>402000000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1" t="s">
        <v>197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91" t="s">
        <v>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90" t="s">
        <v>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33.75">
      <c r="A4" s="283" t="s">
        <v>59</v>
      </c>
      <c r="B4" s="283"/>
      <c r="C4" s="283"/>
      <c r="D4" s="283"/>
      <c r="E4" s="283"/>
      <c r="F4" s="283"/>
      <c r="G4" s="283"/>
      <c r="H4" s="283"/>
      <c r="I4" s="65" t="s">
        <v>279</v>
      </c>
      <c r="J4" s="66" t="s">
        <v>319</v>
      </c>
      <c r="K4" s="66" t="s">
        <v>320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71">
        <v>2</v>
      </c>
      <c r="J5" s="72" t="s">
        <v>283</v>
      </c>
      <c r="K5" s="72" t="s">
        <v>284</v>
      </c>
    </row>
    <row r="6" spans="1:11" ht="12.75">
      <c r="A6" s="241" t="s">
        <v>156</v>
      </c>
      <c r="B6" s="242"/>
      <c r="C6" s="242"/>
      <c r="D6" s="242"/>
      <c r="E6" s="242"/>
      <c r="F6" s="242"/>
      <c r="G6" s="242"/>
      <c r="H6" s="242"/>
      <c r="I6" s="288"/>
      <c r="J6" s="288"/>
      <c r="K6" s="289"/>
    </row>
    <row r="7" spans="1:11" ht="12.75">
      <c r="A7" s="233" t="s">
        <v>199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119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120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121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122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49" t="s">
        <v>198</v>
      </c>
      <c r="B12" s="250"/>
      <c r="C12" s="250"/>
      <c r="D12" s="250"/>
      <c r="E12" s="250"/>
      <c r="F12" s="250"/>
      <c r="G12" s="250"/>
      <c r="H12" s="250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33" t="s">
        <v>123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124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125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126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127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128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49" t="s">
        <v>47</v>
      </c>
      <c r="B19" s="250"/>
      <c r="C19" s="250"/>
      <c r="D19" s="250"/>
      <c r="E19" s="250"/>
      <c r="F19" s="250"/>
      <c r="G19" s="250"/>
      <c r="H19" s="250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49" t="s">
        <v>108</v>
      </c>
      <c r="B20" s="293"/>
      <c r="C20" s="293"/>
      <c r="D20" s="293"/>
      <c r="E20" s="293"/>
      <c r="F20" s="293"/>
      <c r="G20" s="293"/>
      <c r="H20" s="294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95" t="s">
        <v>109</v>
      </c>
      <c r="B21" s="296"/>
      <c r="C21" s="296"/>
      <c r="D21" s="296"/>
      <c r="E21" s="296"/>
      <c r="F21" s="296"/>
      <c r="G21" s="296"/>
      <c r="H21" s="29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41" t="s">
        <v>159</v>
      </c>
      <c r="B22" s="242"/>
      <c r="C22" s="242"/>
      <c r="D22" s="242"/>
      <c r="E22" s="242"/>
      <c r="F22" s="242"/>
      <c r="G22" s="242"/>
      <c r="H22" s="242"/>
      <c r="I22" s="288"/>
      <c r="J22" s="288"/>
      <c r="K22" s="289"/>
    </row>
    <row r="23" spans="1:11" ht="12.75">
      <c r="A23" s="233" t="s">
        <v>165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166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321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322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167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49" t="s">
        <v>114</v>
      </c>
      <c r="B28" s="250"/>
      <c r="C28" s="250"/>
      <c r="D28" s="250"/>
      <c r="E28" s="250"/>
      <c r="F28" s="250"/>
      <c r="G28" s="250"/>
      <c r="H28" s="250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49" t="s">
        <v>48</v>
      </c>
      <c r="B32" s="250"/>
      <c r="C32" s="250"/>
      <c r="D32" s="250"/>
      <c r="E32" s="250"/>
      <c r="F32" s="250"/>
      <c r="G32" s="250"/>
      <c r="H32" s="250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49" t="s">
        <v>110</v>
      </c>
      <c r="B33" s="250"/>
      <c r="C33" s="250"/>
      <c r="D33" s="250"/>
      <c r="E33" s="250"/>
      <c r="F33" s="250"/>
      <c r="G33" s="250"/>
      <c r="H33" s="250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49" t="s">
        <v>111</v>
      </c>
      <c r="B34" s="250"/>
      <c r="C34" s="250"/>
      <c r="D34" s="250"/>
      <c r="E34" s="250"/>
      <c r="F34" s="250"/>
      <c r="G34" s="250"/>
      <c r="H34" s="250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41" t="s">
        <v>160</v>
      </c>
      <c r="B35" s="242"/>
      <c r="C35" s="242"/>
      <c r="D35" s="242"/>
      <c r="E35" s="242"/>
      <c r="F35" s="242"/>
      <c r="G35" s="242"/>
      <c r="H35" s="242"/>
      <c r="I35" s="288">
        <v>0</v>
      </c>
      <c r="J35" s="288"/>
      <c r="K35" s="289"/>
    </row>
    <row r="36" spans="1:11" ht="12.75">
      <c r="A36" s="233" t="s">
        <v>174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30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49" t="s">
        <v>49</v>
      </c>
      <c r="B39" s="250"/>
      <c r="C39" s="250"/>
      <c r="D39" s="250"/>
      <c r="E39" s="250"/>
      <c r="F39" s="250"/>
      <c r="G39" s="250"/>
      <c r="H39" s="250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35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49" t="s">
        <v>148</v>
      </c>
      <c r="B45" s="250"/>
      <c r="C45" s="250"/>
      <c r="D45" s="250"/>
      <c r="E45" s="250"/>
      <c r="F45" s="250"/>
      <c r="G45" s="250"/>
      <c r="H45" s="250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49" t="s">
        <v>162</v>
      </c>
      <c r="B46" s="250"/>
      <c r="C46" s="250"/>
      <c r="D46" s="250"/>
      <c r="E46" s="250"/>
      <c r="F46" s="250"/>
      <c r="G46" s="250"/>
      <c r="H46" s="250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49" t="s">
        <v>163</v>
      </c>
      <c r="B47" s="250"/>
      <c r="C47" s="250"/>
      <c r="D47" s="250"/>
      <c r="E47" s="250"/>
      <c r="F47" s="250"/>
      <c r="G47" s="250"/>
      <c r="H47" s="250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49" t="s">
        <v>149</v>
      </c>
      <c r="B48" s="250"/>
      <c r="C48" s="250"/>
      <c r="D48" s="250"/>
      <c r="E48" s="250"/>
      <c r="F48" s="250"/>
      <c r="G48" s="250"/>
      <c r="H48" s="250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49" t="s">
        <v>15</v>
      </c>
      <c r="B49" s="250"/>
      <c r="C49" s="250"/>
      <c r="D49" s="250"/>
      <c r="E49" s="250"/>
      <c r="F49" s="250"/>
      <c r="G49" s="250"/>
      <c r="H49" s="250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49" t="s">
        <v>161</v>
      </c>
      <c r="B50" s="250"/>
      <c r="C50" s="250"/>
      <c r="D50" s="250"/>
      <c r="E50" s="250"/>
      <c r="F50" s="250"/>
      <c r="G50" s="250"/>
      <c r="H50" s="250"/>
      <c r="I50" s="1">
        <v>42</v>
      </c>
      <c r="J50" s="5"/>
      <c r="K50" s="7"/>
    </row>
    <row r="51" spans="1:11" ht="12.75">
      <c r="A51" s="249" t="s">
        <v>175</v>
      </c>
      <c r="B51" s="250"/>
      <c r="C51" s="250"/>
      <c r="D51" s="250"/>
      <c r="E51" s="250"/>
      <c r="F51" s="250"/>
      <c r="G51" s="250"/>
      <c r="H51" s="250"/>
      <c r="I51" s="1">
        <v>43</v>
      </c>
      <c r="J51" s="5"/>
      <c r="K51" s="7"/>
    </row>
    <row r="52" spans="1:11" ht="12.75">
      <c r="A52" s="249" t="s">
        <v>176</v>
      </c>
      <c r="B52" s="250"/>
      <c r="C52" s="250"/>
      <c r="D52" s="250"/>
      <c r="E52" s="250"/>
      <c r="F52" s="250"/>
      <c r="G52" s="250"/>
      <c r="H52" s="250"/>
      <c r="I52" s="1">
        <v>44</v>
      </c>
      <c r="J52" s="5"/>
      <c r="K52" s="7"/>
    </row>
    <row r="53" spans="1:11" ht="12.75">
      <c r="A53" s="295" t="s">
        <v>177</v>
      </c>
      <c r="B53" s="298"/>
      <c r="C53" s="298"/>
      <c r="D53" s="298"/>
      <c r="E53" s="298"/>
      <c r="F53" s="298"/>
      <c r="G53" s="298"/>
      <c r="H53" s="298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zoomScaleSheetLayoutView="125" zoomScalePageLayoutView="0" workbookViewId="0" topLeftCell="A1">
      <selection activeCell="O19" sqref="O19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7.7109375" style="75" customWidth="1"/>
    <col min="9" max="9" width="9.140625" style="75" customWidth="1"/>
    <col min="10" max="10" width="13.28125" style="75" customWidth="1"/>
    <col min="11" max="11" width="13.57421875" style="75" customWidth="1"/>
    <col min="12" max="16384" width="9.140625" style="75" customWidth="1"/>
  </cols>
  <sheetData>
    <row r="1" spans="1:12" ht="12.75">
      <c r="A1" s="305" t="s">
        <v>281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74"/>
    </row>
    <row r="2" spans="1:12" ht="15.75">
      <c r="A2" s="42"/>
      <c r="B2" s="73"/>
      <c r="C2" s="315" t="s">
        <v>282</v>
      </c>
      <c r="D2" s="315"/>
      <c r="E2" s="76"/>
      <c r="F2" s="43" t="s">
        <v>250</v>
      </c>
      <c r="G2" s="316"/>
      <c r="H2" s="317"/>
      <c r="I2" s="73"/>
      <c r="J2" s="73"/>
      <c r="K2" s="73"/>
      <c r="L2" s="77"/>
    </row>
    <row r="3" spans="1:11" ht="23.25">
      <c r="A3" s="318" t="s">
        <v>59</v>
      </c>
      <c r="B3" s="318"/>
      <c r="C3" s="318"/>
      <c r="D3" s="318"/>
      <c r="E3" s="318"/>
      <c r="F3" s="318"/>
      <c r="G3" s="318"/>
      <c r="H3" s="318"/>
      <c r="I3" s="80" t="s">
        <v>305</v>
      </c>
      <c r="J3" s="81" t="s">
        <v>150</v>
      </c>
      <c r="K3" s="81" t="s">
        <v>151</v>
      </c>
    </row>
    <row r="4" spans="1:11" ht="12.75">
      <c r="A4" s="319">
        <v>1</v>
      </c>
      <c r="B4" s="319"/>
      <c r="C4" s="319"/>
      <c r="D4" s="319"/>
      <c r="E4" s="319"/>
      <c r="F4" s="319"/>
      <c r="G4" s="319"/>
      <c r="H4" s="319"/>
      <c r="I4" s="83">
        <v>2</v>
      </c>
      <c r="J4" s="82" t="s">
        <v>283</v>
      </c>
      <c r="K4" s="82" t="s">
        <v>284</v>
      </c>
    </row>
    <row r="5" spans="1:11" ht="12.75">
      <c r="A5" s="307" t="s">
        <v>285</v>
      </c>
      <c r="B5" s="308"/>
      <c r="C5" s="308"/>
      <c r="D5" s="308"/>
      <c r="E5" s="308"/>
      <c r="F5" s="308"/>
      <c r="G5" s="308"/>
      <c r="H5" s="308"/>
      <c r="I5" s="44">
        <v>1</v>
      </c>
      <c r="J5" s="45">
        <v>9000000000</v>
      </c>
      <c r="K5" s="45">
        <v>9000000000</v>
      </c>
    </row>
    <row r="6" spans="1:11" ht="12.75">
      <c r="A6" s="307" t="s">
        <v>286</v>
      </c>
      <c r="B6" s="308"/>
      <c r="C6" s="308"/>
      <c r="D6" s="308"/>
      <c r="E6" s="308"/>
      <c r="F6" s="308"/>
      <c r="G6" s="308"/>
      <c r="H6" s="308"/>
      <c r="I6" s="44">
        <v>2</v>
      </c>
      <c r="J6" s="46"/>
      <c r="K6" s="46"/>
    </row>
    <row r="7" spans="1:11" ht="12.75">
      <c r="A7" s="307" t="s">
        <v>287</v>
      </c>
      <c r="B7" s="308"/>
      <c r="C7" s="308"/>
      <c r="D7" s="308"/>
      <c r="E7" s="308"/>
      <c r="F7" s="308"/>
      <c r="G7" s="308"/>
      <c r="H7" s="308"/>
      <c r="I7" s="44">
        <v>3</v>
      </c>
      <c r="J7" s="46">
        <v>2505000000</v>
      </c>
      <c r="K7" s="46">
        <v>2284000000</v>
      </c>
    </row>
    <row r="8" spans="1:11" ht="12.75">
      <c r="A8" s="307" t="s">
        <v>288</v>
      </c>
      <c r="B8" s="308"/>
      <c r="C8" s="308"/>
      <c r="D8" s="308"/>
      <c r="E8" s="308"/>
      <c r="F8" s="308"/>
      <c r="G8" s="308"/>
      <c r="H8" s="308"/>
      <c r="I8" s="44">
        <v>4</v>
      </c>
      <c r="J8" s="46">
        <v>2759000000</v>
      </c>
      <c r="K8" s="46">
        <v>3094000000</v>
      </c>
    </row>
    <row r="9" spans="1:11" ht="12.75">
      <c r="A9" s="307" t="s">
        <v>289</v>
      </c>
      <c r="B9" s="308"/>
      <c r="C9" s="308"/>
      <c r="D9" s="308"/>
      <c r="E9" s="308"/>
      <c r="F9" s="308"/>
      <c r="G9" s="308"/>
      <c r="H9" s="308"/>
      <c r="I9" s="44">
        <v>5</v>
      </c>
      <c r="J9" s="46">
        <v>678000000</v>
      </c>
      <c r="K9" s="46">
        <v>-1508000000</v>
      </c>
    </row>
    <row r="10" spans="1:11" ht="12.75">
      <c r="A10" s="307" t="s">
        <v>290</v>
      </c>
      <c r="B10" s="308"/>
      <c r="C10" s="308"/>
      <c r="D10" s="308"/>
      <c r="E10" s="308"/>
      <c r="F10" s="308"/>
      <c r="G10" s="308"/>
      <c r="H10" s="308"/>
      <c r="I10" s="44">
        <v>6</v>
      </c>
      <c r="J10" s="46"/>
      <c r="K10" s="46"/>
    </row>
    <row r="11" spans="1:11" ht="12.75">
      <c r="A11" s="307" t="s">
        <v>291</v>
      </c>
      <c r="B11" s="308"/>
      <c r="C11" s="308"/>
      <c r="D11" s="308"/>
      <c r="E11" s="308"/>
      <c r="F11" s="308"/>
      <c r="G11" s="308"/>
      <c r="H11" s="308"/>
      <c r="I11" s="44">
        <v>7</v>
      </c>
      <c r="J11" s="46"/>
      <c r="K11" s="46"/>
    </row>
    <row r="12" spans="1:11" ht="12.75">
      <c r="A12" s="307" t="s">
        <v>292</v>
      </c>
      <c r="B12" s="308"/>
      <c r="C12" s="308"/>
      <c r="D12" s="308"/>
      <c r="E12" s="308"/>
      <c r="F12" s="308"/>
      <c r="G12" s="308"/>
      <c r="H12" s="308"/>
      <c r="I12" s="44">
        <v>8</v>
      </c>
      <c r="J12" s="46"/>
      <c r="K12" s="46"/>
    </row>
    <row r="13" spans="1:11" ht="12.75">
      <c r="A13" s="307" t="s">
        <v>293</v>
      </c>
      <c r="B13" s="308"/>
      <c r="C13" s="308"/>
      <c r="D13" s="308"/>
      <c r="E13" s="308"/>
      <c r="F13" s="308"/>
      <c r="G13" s="308"/>
      <c r="H13" s="308"/>
      <c r="I13" s="44">
        <v>9</v>
      </c>
      <c r="J13" s="46">
        <v>13000000</v>
      </c>
      <c r="K13" s="46">
        <v>6000000</v>
      </c>
    </row>
    <row r="14" spans="1:11" ht="12.75">
      <c r="A14" s="309" t="s">
        <v>294</v>
      </c>
      <c r="B14" s="310"/>
      <c r="C14" s="310"/>
      <c r="D14" s="310"/>
      <c r="E14" s="310"/>
      <c r="F14" s="310"/>
      <c r="G14" s="310"/>
      <c r="H14" s="310"/>
      <c r="I14" s="44">
        <v>10</v>
      </c>
      <c r="J14" s="78">
        <f>SUM(J5:J13)</f>
        <v>14955000000</v>
      </c>
      <c r="K14" s="78">
        <f>SUM(K5:K13)</f>
        <v>12876000000</v>
      </c>
    </row>
    <row r="15" spans="1:11" ht="12.75">
      <c r="A15" s="307" t="s">
        <v>295</v>
      </c>
      <c r="B15" s="308"/>
      <c r="C15" s="308"/>
      <c r="D15" s="308"/>
      <c r="E15" s="308"/>
      <c r="F15" s="308"/>
      <c r="G15" s="308"/>
      <c r="H15" s="308"/>
      <c r="I15" s="44">
        <v>11</v>
      </c>
      <c r="J15" s="46">
        <v>-111000000</v>
      </c>
      <c r="K15" s="46">
        <v>-210000000</v>
      </c>
    </row>
    <row r="16" spans="1:11" ht="12.75">
      <c r="A16" s="307" t="s">
        <v>296</v>
      </c>
      <c r="B16" s="308"/>
      <c r="C16" s="308"/>
      <c r="D16" s="308"/>
      <c r="E16" s="308"/>
      <c r="F16" s="308"/>
      <c r="G16" s="308"/>
      <c r="H16" s="308"/>
      <c r="I16" s="44">
        <v>12</v>
      </c>
      <c r="J16" s="46"/>
      <c r="K16" s="46"/>
    </row>
    <row r="17" spans="1:11" ht="12.75">
      <c r="A17" s="307" t="s">
        <v>297</v>
      </c>
      <c r="B17" s="308"/>
      <c r="C17" s="308"/>
      <c r="D17" s="308"/>
      <c r="E17" s="308"/>
      <c r="F17" s="308"/>
      <c r="G17" s="308"/>
      <c r="H17" s="308"/>
      <c r="I17" s="44">
        <v>13</v>
      </c>
      <c r="J17" s="46"/>
      <c r="K17" s="46"/>
    </row>
    <row r="18" spans="1:11" ht="12.75">
      <c r="A18" s="307" t="s">
        <v>298</v>
      </c>
      <c r="B18" s="308"/>
      <c r="C18" s="308"/>
      <c r="D18" s="308"/>
      <c r="E18" s="308"/>
      <c r="F18" s="308"/>
      <c r="G18" s="308"/>
      <c r="H18" s="308"/>
      <c r="I18" s="44">
        <v>14</v>
      </c>
      <c r="J18" s="46"/>
      <c r="K18" s="46"/>
    </row>
    <row r="19" spans="1:11" ht="12.75">
      <c r="A19" s="307" t="s">
        <v>299</v>
      </c>
      <c r="B19" s="308"/>
      <c r="C19" s="308"/>
      <c r="D19" s="308"/>
      <c r="E19" s="308"/>
      <c r="F19" s="308"/>
      <c r="G19" s="308"/>
      <c r="H19" s="308"/>
      <c r="I19" s="44">
        <v>15</v>
      </c>
      <c r="J19" s="46"/>
      <c r="K19" s="46"/>
    </row>
    <row r="20" spans="1:11" ht="12.75">
      <c r="A20" s="307" t="s">
        <v>300</v>
      </c>
      <c r="B20" s="308"/>
      <c r="C20" s="308"/>
      <c r="D20" s="308"/>
      <c r="E20" s="308"/>
      <c r="F20" s="308"/>
      <c r="G20" s="308"/>
      <c r="H20" s="308"/>
      <c r="I20" s="44">
        <v>16</v>
      </c>
      <c r="J20" s="46">
        <v>700000000</v>
      </c>
      <c r="K20" s="46">
        <v>-1869000000</v>
      </c>
    </row>
    <row r="21" spans="1:11" ht="12.75">
      <c r="A21" s="309" t="s">
        <v>301</v>
      </c>
      <c r="B21" s="310"/>
      <c r="C21" s="310"/>
      <c r="D21" s="310"/>
      <c r="E21" s="310"/>
      <c r="F21" s="310"/>
      <c r="G21" s="310"/>
      <c r="H21" s="310"/>
      <c r="I21" s="44">
        <v>17</v>
      </c>
      <c r="J21" s="79">
        <f>SUM(J15:J20)</f>
        <v>589000000</v>
      </c>
      <c r="K21" s="79">
        <f>SUM(K15:K20)</f>
        <v>-2079000000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299" t="s">
        <v>302</v>
      </c>
      <c r="B23" s="300"/>
      <c r="C23" s="300"/>
      <c r="D23" s="300"/>
      <c r="E23" s="300"/>
      <c r="F23" s="300"/>
      <c r="G23" s="300"/>
      <c r="H23" s="300"/>
      <c r="I23" s="47">
        <v>18</v>
      </c>
      <c r="J23" s="45">
        <v>14955000000</v>
      </c>
      <c r="K23" s="45">
        <v>12876000000</v>
      </c>
    </row>
    <row r="24" spans="1:11" ht="17.25" customHeight="1">
      <c r="A24" s="301" t="s">
        <v>303</v>
      </c>
      <c r="B24" s="302"/>
      <c r="C24" s="302"/>
      <c r="D24" s="302"/>
      <c r="E24" s="302"/>
      <c r="F24" s="302"/>
      <c r="G24" s="302"/>
      <c r="H24" s="302"/>
      <c r="I24" s="48">
        <v>19</v>
      </c>
      <c r="J24" s="79">
        <v>-1000000</v>
      </c>
      <c r="K24" s="79">
        <v>-1000000</v>
      </c>
    </row>
    <row r="25" spans="1:11" ht="30" customHeight="1">
      <c r="A25" s="303" t="s">
        <v>304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0" t="s">
        <v>280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1" t="s">
        <v>316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</row>
    <row r="6" spans="1:10" ht="12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spans="1:10" ht="12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</row>
    <row r="9" spans="1:10" ht="12.7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</row>
    <row r="10" spans="1:10" ht="12.7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12.75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2014-02-12T17:21:59Z</cp:lastPrinted>
  <dcterms:created xsi:type="dcterms:W3CDTF">2008-10-17T11:51:54Z</dcterms:created>
  <dcterms:modified xsi:type="dcterms:W3CDTF">2014-02-12T17:22:04Z</dcterms:modified>
  <cp:category/>
  <cp:version/>
  <cp:contentType/>
  <cp:contentStatus/>
</cp:coreProperties>
</file>