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5480" windowHeight="57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<sst xmlns="http://schemas.openxmlformats.org/spreadsheetml/2006/main" count="397" uniqueCount="344">
  <si>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</si>
  <si>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</si>
  <si>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</si>
  <si>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</si>
  <si>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</si>
  <si>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</si>
  <si>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</si>
  <si>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</si>
  <si>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</si>
  <si>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</si>
  <si>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</si>
  <si>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</si>
  <si>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</si>
  <si>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</si>
  <si>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</si>
  <si>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</si>
  <si>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</si>
  <si>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</si>
  <si>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</si>
  <si>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</si>
  <si>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</si>
  <si>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</si>
  <si>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</si>
  <si>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</si>
  <si>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</si>
  <si>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</si>
  <si>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</si>
  <si>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</si>
  <si>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</si>
  <si>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</si>
  <si>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</si>
  <si>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</si>
  <si>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</si>
  <si>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</si>
  <si>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</si>
  <si>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</si>
  <si>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</si>
  <si>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</si>
  <si>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</si>
  <si>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</si>
  <si>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</si>
  <si>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</si>
  <si>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</si>
  <si>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</si>
  <si>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</si>
  <si>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</si>
  <si>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</si>
  <si>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</si>
  <si>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</si>
  <si>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</si>
  <si>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</si>
  <si>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</si>
  <si>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</si>
  <si>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</si>
  <si>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</si>
  <si>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</si>
  <si>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</si>
  <si>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</si>
  <si>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</si>
  <si>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</si>
  <si>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</si>
  <si>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</si>
  <si>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</si>
  <si>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</si>
  <si>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</si>
  <si>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</si>
  <si>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</si>
  <si>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</si>
  <si>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</si>
  <si>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</si>
  <si>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</si>
  <si>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</si>
  <si>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</si>
  <si>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</si>
  <si>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</si>
  <si>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</si>
  <si>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</si>
  <si>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</si>
  <si>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</si>
  <si>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</si>
  <si>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</si>
  <si>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</si>
  <si>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</si>
  <si>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</si>
  <si>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</si>
  <si>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</si>
  <si>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</si>
  <si>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</si>
  <si>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</si>
  <si>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</si>
  <si>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</si>
  <si>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</si>
  <si>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</si>
  <si>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</si>
  <si>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</si>
  <si>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</si>
  <si>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</si>
  <si>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</si>
  <si>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</si>
  <si>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</si>
  <si>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</si>
  <si>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</si>
  <si>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</si>
  <si>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</si>
  <si>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</si>
  <si>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</si>
  <si>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</si>
  <si>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</si>
  <si>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</si>
  <si>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</si>
  <si>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</si>
  <si>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</si>
  <si>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</si>
  <si>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</si>
  <si>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</si>
  <si>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</si>
  <si>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</si>
  <si>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</si>
  <si>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</si>
  <si>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</si>
  <si>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</si>
  <si>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</si>
  <si>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</si>
  <si>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</si>
  <si>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</si>
  <si>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</si>
  <si>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</si>
  <si>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</si>
  <si>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</si>
  <si>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</si>
  <si>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</si>
  <si>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</si>
  <si>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</si>
  <si>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</si>
  <si>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</si>
  <si>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</si>
  <si>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</si>
  <si>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</si>
  <si>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</si>
  <si>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</si>
  <si>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</si>
  <si>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</si>
  <si>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</si>
  <si>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</si>
  <si>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</si>
  <si>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</si>
  <si>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</si>
  <si>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</si>
  <si>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</si>
  <si>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</si>
  <si>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</si>
  <si>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</si>
  <si>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</si>
  <si>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</si>
  <si>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</si>
  <si>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</si>
  <si>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</si>
  <si>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</si>
  <si>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</si>
  <si>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</si>
  <si>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</si>
  <si>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</si>
  <si>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</si>
  <si>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</si>
  <si>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</si>
  <si>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</si>
  <si>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</si>
  <si>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</si>
  <si>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</si>
  <si>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</si>
  <si>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</si>
  <si>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</si>
  <si>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</si>
  <si>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</si>
  <si>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</si>
  <si>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</si>
  <si>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</si>
  <si>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</si>
  <si>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</si>
  <si>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</si>
  <si>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</si>
  <si>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</si>
  <si>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</si>
  <si>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</si>
  <si>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</si>
  <si>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</si>
  <si>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</si>
  <si>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</si>
  <si>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</si>
  <si>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</si>
  <si>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</si>
  <si>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</si>
  <si>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</si>
  <si>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</si>
  <si>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</si>
  <si>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</si>
  <si>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</si>
  <si>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</si>
  <si>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</si>
  <si>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</si>
  <si>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</si>
  <si>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</si>
  <si>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</si>
  <si>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</si>
  <si>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</si>
  <si>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</si>
  <si>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</si>
  <si>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</si>
  <si>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</si>
  <si>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</si>
  <si>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</si>
  <si>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</si>
  <si>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</si>
  <si>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</si>
  <si>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</si>
  <si>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</si>
  <si>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</si>
  <si>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</si>
  <si>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</si>
  <si>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</si>
  <si>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</si>
  <si>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</si>
  <si>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</si>
  <si>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</si>
  <si>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</si>
  <si>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</si>
  <si>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</si>
  <si>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</si>
  <si>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</si>
  <si>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</si>
  <si>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</si>
  <si>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</si>
  <si>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</si>
  <si>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</si>
  <si>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</si>
  <si>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</si>
  <si>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</si>
  <si>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</si>
  <si>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</si>
  <si>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</si>
  <si>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</si>
  <si>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</si>
  <si>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</si>
  <si>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</si>
  <si>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</si>
  <si>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</si>
  <si>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</si>
  <si>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</si>
  <si>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</si>
  <si>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</si>
  <si>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</si>
  <si>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</si>
  <si>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</si>
  <si>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</si>
  <si>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</si>
  <si>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</si>
  <si>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</si>
  <si>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</si>
  <si>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</si>
  <si>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</si>
  <si>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</si>
  <si>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</si>
  <si>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</si>
  <si>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</si>
  <si>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</si>
  <si>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</si>
  <si>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</si>
  <si>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</si>
  <si>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</si>
  <si>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</si>
  <si>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</si>
  <si>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</si>
  <si>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</si>
  <si>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</si>
  <si>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</si>
  <si>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</si>
  <si>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</si>
  <si>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</si>
  <si>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</si>
  <si>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</si>
  <si>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</si>
  <si>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</si>
  <si>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</si>
  <si>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</si>
  <si>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</si>
  <si>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</si>
  <si>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</si>
  <si>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</si>
  <si>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</si>
  <si>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</si>
  <si>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</si>
  <si>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</si>
  <si>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</si>
  <si>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</si>
  <si>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</si>
  <si>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</si>
  <si>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</si>
  <si>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</si>
  <si>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</si>
  <si>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</si>
  <si>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</si>
  <si>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</si>
  <si>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</si>
  <si>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</si>
  <si>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</si>
  <si>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</si>
  <si>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</si>
  <si>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</si>
  <si>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</si>
  <si>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</si>
  <si>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</si>
  <si>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</si>
  <si>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</si>
  <si>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</si>
  <si>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</si>
  <si>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</si>
  <si>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</si>
  <si>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</si>
  <si>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</si>
  <si>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</si>
  <si>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</si>
  <si>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</si>
  <si>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</si>
  <si>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31.03.2011.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</si>
  <si>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</si>
  <si>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</si>
  <si>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</si>
  <si>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</si>
  <si>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</si>
  <si>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</si>
  <si>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</si>
  <si>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</si>
  <si>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NE</t>
  </si>
  <si>
    <t>INA d.d.</t>
  </si>
  <si>
    <t>Ratko Marković dipl.oec.</t>
  </si>
  <si>
    <t>01 6450-203</t>
  </si>
  <si>
    <t>01 6452-203</t>
  </si>
  <si>
    <t>ratko.markovic@ina.hr</t>
  </si>
  <si>
    <t>Zoltán Sándor Áldott</t>
  </si>
  <si>
    <t>stanje na dan 31.03.2011.</t>
  </si>
  <si>
    <t>AKTIVA</t>
  </si>
  <si>
    <t>u razdoblju01.01.2011. do 31.03.2011.</t>
  </si>
  <si>
    <t>u razdoblju 01.01.2011.do 31.03.2011.</t>
  </si>
  <si>
    <t>01.01.2011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</si>
</sst>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24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24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62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62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62" applyNumberFormat="1" applyFont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33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2" fillId="33" borderId="27" xfId="62" applyFont="1" applyFill="1" applyBorder="1" applyAlignment="1" applyProtection="1">
      <alignment horizontal="left" vertical="center"/>
      <protection hidden="1" locked="0"/>
    </xf>
    <xf numFmtId="0" fontId="2" fillId="0" borderId="28" xfId="62" applyFont="1" applyBorder="1" applyAlignment="1" applyProtection="1">
      <alignment horizontal="left" vertical="center"/>
      <protection hidden="1" locked="0"/>
    </xf>
    <xf numFmtId="49" fontId="2" fillId="33" borderId="27" xfId="62" applyNumberFormat="1" applyFont="1" applyFill="1" applyBorder="1" applyAlignment="1" applyProtection="1">
      <alignment horizontal="left" vertical="center"/>
      <protection hidden="1" locked="0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8" xfId="62" applyFont="1" applyBorder="1" applyAlignment="1" applyProtection="1">
      <alignment/>
      <protection hidden="1" locked="0"/>
    </xf>
    <xf numFmtId="0" fontId="2" fillId="0" borderId="29" xfId="62" applyFont="1" applyBorder="1" applyAlignment="1" applyProtection="1">
      <alignment/>
      <protection hidden="1" locked="0"/>
    </xf>
    <xf numFmtId="1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24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M21" sqref="M21"/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2" t="s">
        <v>248</v>
      </c>
      <c r="B1" s="133"/>
      <c r="C1" s="13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55" t="s">
        <v>343</v>
      </c>
      <c r="F2" s="156"/>
      <c r="G2" s="12" t="s">
        <v>250</v>
      </c>
      <c r="H2" s="155" t="s">
        <v>323</v>
      </c>
      <c r="I2" s="156"/>
      <c r="J2" s="10"/>
      <c r="K2" s="10"/>
      <c r="L2" s="10"/>
    </row>
    <row r="3" spans="1:12" ht="12.75">
      <c r="A3" s="86"/>
      <c r="B3" s="13"/>
      <c r="C3" s="13"/>
      <c r="D3" s="13"/>
      <c r="E3" s="14"/>
      <c r="F3" s="14"/>
      <c r="G3" s="13"/>
      <c r="H3" s="13"/>
      <c r="I3" s="87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8"/>
      <c r="B5" s="15"/>
      <c r="C5" s="15"/>
      <c r="D5" s="15"/>
      <c r="E5" s="16"/>
      <c r="F5" s="89"/>
      <c r="G5" s="17"/>
      <c r="H5" s="18"/>
      <c r="I5" s="90"/>
      <c r="J5" s="10"/>
      <c r="K5" s="10"/>
      <c r="L5" s="10"/>
    </row>
    <row r="6" spans="1:12" ht="12.75">
      <c r="A6" s="145" t="s">
        <v>251</v>
      </c>
      <c r="B6" s="146"/>
      <c r="C6" s="155" t="s">
        <v>324</v>
      </c>
      <c r="D6" s="156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1"/>
      <c r="C7" s="15"/>
      <c r="D7" s="15"/>
      <c r="E7" s="28"/>
      <c r="F7" s="28"/>
      <c r="G7" s="28"/>
      <c r="H7" s="28"/>
      <c r="I7" s="91"/>
      <c r="J7" s="10"/>
      <c r="K7" s="10"/>
      <c r="L7" s="10"/>
    </row>
    <row r="8" spans="1:12" ht="12.75">
      <c r="A8" s="194" t="s">
        <v>252</v>
      </c>
      <c r="B8" s="195"/>
      <c r="C8" s="155" t="s">
        <v>325</v>
      </c>
      <c r="D8" s="156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19"/>
      <c r="D9" s="25"/>
      <c r="E9" s="15"/>
      <c r="F9" s="15"/>
      <c r="G9" s="15"/>
      <c r="H9" s="15"/>
      <c r="I9" s="93"/>
      <c r="J9" s="10"/>
      <c r="K9" s="10"/>
      <c r="L9" s="10"/>
    </row>
    <row r="10" spans="1:12" ht="12.75">
      <c r="A10" s="140" t="s">
        <v>253</v>
      </c>
      <c r="B10" s="186"/>
      <c r="C10" s="155" t="s">
        <v>326</v>
      </c>
      <c r="D10" s="156"/>
      <c r="E10" s="15"/>
      <c r="F10" s="15"/>
      <c r="G10" s="15"/>
      <c r="H10" s="15"/>
      <c r="I10" s="93"/>
      <c r="J10" s="10"/>
      <c r="K10" s="10"/>
      <c r="L10" s="10"/>
    </row>
    <row r="11" spans="1:12" ht="12.75">
      <c r="A11" s="187"/>
      <c r="B11" s="186"/>
      <c r="C11" s="15"/>
      <c r="D11" s="15"/>
      <c r="E11" s="15"/>
      <c r="F11" s="15"/>
      <c r="G11" s="15"/>
      <c r="H11" s="15"/>
      <c r="I11" s="93"/>
      <c r="J11" s="10"/>
      <c r="K11" s="10"/>
      <c r="L11" s="10"/>
    </row>
    <row r="12" spans="1:12" ht="12.75">
      <c r="A12" s="145" t="s">
        <v>254</v>
      </c>
      <c r="B12" s="146"/>
      <c r="C12" s="152" t="s">
        <v>327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92"/>
      <c r="B13" s="21"/>
      <c r="C13" s="20"/>
      <c r="D13" s="15"/>
      <c r="E13" s="15"/>
      <c r="F13" s="15"/>
      <c r="G13" s="15"/>
      <c r="H13" s="15"/>
      <c r="I13" s="93"/>
      <c r="J13" s="10"/>
      <c r="K13" s="10"/>
      <c r="L13" s="10"/>
    </row>
    <row r="14" spans="1:12" ht="12.75">
      <c r="A14" s="145" t="s">
        <v>255</v>
      </c>
      <c r="B14" s="146"/>
      <c r="C14" s="184">
        <v>10000</v>
      </c>
      <c r="D14" s="185"/>
      <c r="E14" s="15"/>
      <c r="F14" s="152" t="s">
        <v>328</v>
      </c>
      <c r="G14" s="179"/>
      <c r="H14" s="179"/>
      <c r="I14" s="180"/>
      <c r="J14" s="10"/>
      <c r="K14" s="10"/>
      <c r="L14" s="10"/>
    </row>
    <row r="15" spans="1:12" ht="12.75">
      <c r="A15" s="92"/>
      <c r="B15" s="21"/>
      <c r="C15" s="15"/>
      <c r="D15" s="15"/>
      <c r="E15" s="15"/>
      <c r="F15" s="15"/>
      <c r="G15" s="15"/>
      <c r="H15" s="15"/>
      <c r="I15" s="93"/>
      <c r="J15" s="10"/>
      <c r="K15" s="10"/>
      <c r="L15" s="10"/>
    </row>
    <row r="16" spans="1:12" ht="12.75">
      <c r="A16" s="145" t="s">
        <v>256</v>
      </c>
      <c r="B16" s="146"/>
      <c r="C16" s="152" t="s">
        <v>329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92"/>
      <c r="B17" s="21"/>
      <c r="C17" s="15"/>
      <c r="D17" s="15"/>
      <c r="E17" s="15"/>
      <c r="F17" s="15"/>
      <c r="G17" s="15"/>
      <c r="H17" s="15"/>
      <c r="I17" s="93"/>
      <c r="J17" s="10"/>
      <c r="K17" s="10"/>
      <c r="L17" s="10"/>
    </row>
    <row r="18" spans="1:12" ht="12.75">
      <c r="A18" s="145" t="s">
        <v>257</v>
      </c>
      <c r="B18" s="146"/>
      <c r="C18" s="181"/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2"/>
      <c r="B19" s="21"/>
      <c r="C19" s="20"/>
      <c r="D19" s="15"/>
      <c r="E19" s="15"/>
      <c r="F19" s="15"/>
      <c r="G19" s="15"/>
      <c r="H19" s="15"/>
      <c r="I19" s="93"/>
      <c r="J19" s="10"/>
      <c r="K19" s="10"/>
      <c r="L19" s="10"/>
    </row>
    <row r="20" spans="1:12" ht="12.75">
      <c r="A20" s="145" t="s">
        <v>258</v>
      </c>
      <c r="B20" s="146"/>
      <c r="C20" s="155" t="s">
        <v>330</v>
      </c>
      <c r="D20" s="156"/>
      <c r="E20" s="155"/>
      <c r="F20" s="156"/>
      <c r="G20" s="155"/>
      <c r="H20" s="156"/>
      <c r="I20" s="123"/>
      <c r="J20" s="10"/>
      <c r="K20" s="10"/>
      <c r="L20" s="10"/>
    </row>
    <row r="21" spans="1:12" ht="12.75">
      <c r="A21" s="92"/>
      <c r="B21" s="21"/>
      <c r="C21" s="20"/>
      <c r="D21" s="15"/>
      <c r="E21" s="15"/>
      <c r="F21" s="15"/>
      <c r="G21" s="15"/>
      <c r="H21" s="15"/>
      <c r="I21" s="93"/>
      <c r="J21" s="10"/>
      <c r="K21" s="10"/>
      <c r="L21" s="10"/>
    </row>
    <row r="22" spans="1:12" ht="12.75">
      <c r="A22" s="145" t="s">
        <v>259</v>
      </c>
      <c r="B22" s="146"/>
      <c r="C22" s="124">
        <v>133</v>
      </c>
      <c r="D22" s="152" t="s">
        <v>328</v>
      </c>
      <c r="E22" s="175"/>
      <c r="F22" s="176"/>
      <c r="G22" s="145"/>
      <c r="H22" s="178"/>
      <c r="I22" s="95"/>
      <c r="J22" s="10"/>
      <c r="K22" s="10"/>
      <c r="L22" s="10"/>
    </row>
    <row r="23" spans="1:12" ht="12.75">
      <c r="A23" s="92"/>
      <c r="B23" s="21"/>
      <c r="C23" s="15"/>
      <c r="D23" s="23"/>
      <c r="E23" s="23"/>
      <c r="F23" s="23"/>
      <c r="G23" s="23"/>
      <c r="H23" s="15"/>
      <c r="I23" s="93"/>
      <c r="J23" s="10"/>
      <c r="K23" s="10"/>
      <c r="L23" s="10"/>
    </row>
    <row r="24" spans="1:12" ht="12.75">
      <c r="A24" s="145" t="s">
        <v>260</v>
      </c>
      <c r="B24" s="146"/>
      <c r="C24" s="124">
        <v>21</v>
      </c>
      <c r="D24" s="152" t="s">
        <v>331</v>
      </c>
      <c r="E24" s="175"/>
      <c r="F24" s="175"/>
      <c r="G24" s="176"/>
      <c r="H24" s="50" t="s">
        <v>261</v>
      </c>
      <c r="I24" s="118">
        <v>8930</v>
      </c>
      <c r="J24" s="10"/>
      <c r="K24" s="10"/>
      <c r="L24" s="10"/>
    </row>
    <row r="25" spans="1:12" ht="12.75">
      <c r="A25" s="92"/>
      <c r="B25" s="21"/>
      <c r="C25" s="15"/>
      <c r="D25" s="23"/>
      <c r="E25" s="23"/>
      <c r="F25" s="23"/>
      <c r="G25" s="21"/>
      <c r="H25" s="21" t="s">
        <v>318</v>
      </c>
      <c r="I25" s="96"/>
      <c r="J25" s="10"/>
      <c r="K25" s="10"/>
      <c r="L25" s="10"/>
    </row>
    <row r="26" spans="1:12" ht="12.75">
      <c r="A26" s="145" t="s">
        <v>262</v>
      </c>
      <c r="B26" s="146"/>
      <c r="C26" s="125" t="s">
        <v>332</v>
      </c>
      <c r="D26" s="24"/>
      <c r="E26" s="32"/>
      <c r="F26" s="23"/>
      <c r="G26" s="177" t="s">
        <v>263</v>
      </c>
      <c r="H26" s="146"/>
      <c r="I26" s="119"/>
      <c r="J26" s="10"/>
      <c r="K26" s="10"/>
      <c r="L26" s="10"/>
    </row>
    <row r="27" spans="1:12" ht="12.75">
      <c r="A27" s="92"/>
      <c r="B27" s="21"/>
      <c r="C27" s="15"/>
      <c r="D27" s="23"/>
      <c r="E27" s="23"/>
      <c r="F27" s="23"/>
      <c r="G27" s="23"/>
      <c r="H27" s="15"/>
      <c r="I27" s="97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8"/>
      <c r="B29" s="32"/>
      <c r="C29" s="32"/>
      <c r="D29" s="25"/>
      <c r="E29" s="15"/>
      <c r="F29" s="15"/>
      <c r="G29" s="15"/>
      <c r="H29" s="26"/>
      <c r="I29" s="97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63"/>
      <c r="I30" s="164"/>
      <c r="J30" s="10"/>
      <c r="K30" s="10"/>
      <c r="L30" s="10"/>
    </row>
    <row r="31" spans="1:12" ht="12.75">
      <c r="A31" s="92"/>
      <c r="B31" s="21"/>
      <c r="C31" s="20"/>
      <c r="D31" s="166"/>
      <c r="E31" s="166"/>
      <c r="F31" s="166"/>
      <c r="G31" s="167"/>
      <c r="H31" s="15"/>
      <c r="I31" s="99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63"/>
      <c r="I32" s="164"/>
      <c r="J32" s="10"/>
      <c r="K32" s="10"/>
      <c r="L32" s="10"/>
    </row>
    <row r="33" spans="1:12" ht="12.75">
      <c r="A33" s="92"/>
      <c r="B33" s="21"/>
      <c r="C33" s="20"/>
      <c r="D33" s="27"/>
      <c r="E33" s="27"/>
      <c r="F33" s="27"/>
      <c r="G33" s="28"/>
      <c r="H33" s="15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63"/>
      <c r="I34" s="164"/>
      <c r="J34" s="10"/>
      <c r="K34" s="10"/>
      <c r="L34" s="10"/>
    </row>
    <row r="35" spans="1:12" ht="12.75">
      <c r="A35" s="92"/>
      <c r="B35" s="21"/>
      <c r="C35" s="20"/>
      <c r="D35" s="27"/>
      <c r="E35" s="27"/>
      <c r="F35" s="27"/>
      <c r="G35" s="28"/>
      <c r="H35" s="15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63"/>
      <c r="I36" s="164"/>
      <c r="J36" s="10"/>
      <c r="K36" s="10"/>
      <c r="L36" s="10"/>
    </row>
    <row r="37" spans="1:12" ht="12.75">
      <c r="A37" s="101"/>
      <c r="B37" s="29"/>
      <c r="C37" s="160"/>
      <c r="D37" s="161"/>
      <c r="E37" s="15"/>
      <c r="F37" s="160"/>
      <c r="G37" s="161"/>
      <c r="H37" s="15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63"/>
      <c r="I38" s="164"/>
      <c r="J38" s="10"/>
      <c r="K38" s="10"/>
      <c r="L38" s="10"/>
    </row>
    <row r="39" spans="1:12" ht="12.75">
      <c r="A39" s="101"/>
      <c r="B39" s="29"/>
      <c r="C39" s="30"/>
      <c r="D39" s="31"/>
      <c r="E39" s="15"/>
      <c r="F39" s="30"/>
      <c r="G39" s="31"/>
      <c r="H39" s="15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63"/>
      <c r="I40" s="164"/>
      <c r="J40" s="10"/>
      <c r="K40" s="10"/>
      <c r="L40" s="10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5"/>
      <c r="F42" s="30"/>
      <c r="G42" s="31"/>
      <c r="H42" s="15"/>
      <c r="I42" s="93"/>
      <c r="J42" s="10"/>
      <c r="K42" s="10"/>
      <c r="L42" s="10"/>
    </row>
    <row r="43" spans="1:12" ht="12.75">
      <c r="A43" s="103"/>
      <c r="B43" s="33"/>
      <c r="C43" s="33"/>
      <c r="D43" s="19"/>
      <c r="E43" s="19"/>
      <c r="F43" s="33"/>
      <c r="G43" s="19"/>
      <c r="H43" s="19"/>
      <c r="I43" s="104"/>
      <c r="J43" s="10"/>
      <c r="K43" s="10"/>
      <c r="L43" s="10"/>
    </row>
    <row r="44" spans="1:12" ht="12.75">
      <c r="A44" s="140" t="s">
        <v>267</v>
      </c>
      <c r="B44" s="141"/>
      <c r="C44" s="155" t="s">
        <v>333</v>
      </c>
      <c r="D44" s="156"/>
      <c r="E44" s="25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29"/>
      <c r="C45" s="160"/>
      <c r="D45" s="161"/>
      <c r="E45" s="15"/>
      <c r="F45" s="160"/>
      <c r="G45" s="162"/>
      <c r="H45" s="34"/>
      <c r="I45" s="105"/>
      <c r="J45" s="10"/>
      <c r="K45" s="10"/>
      <c r="L45" s="10"/>
    </row>
    <row r="46" spans="1:12" ht="12.75">
      <c r="A46" s="140" t="s">
        <v>268</v>
      </c>
      <c r="B46" s="141"/>
      <c r="C46" s="152" t="s">
        <v>334</v>
      </c>
      <c r="D46" s="153"/>
      <c r="E46" s="153"/>
      <c r="F46" s="153"/>
      <c r="G46" s="153"/>
      <c r="H46" s="153"/>
      <c r="I46" s="153"/>
      <c r="J46" s="10"/>
      <c r="K46" s="10"/>
      <c r="L46" s="10"/>
    </row>
    <row r="47" spans="1:12" ht="12.75">
      <c r="A47" s="92"/>
      <c r="B47" s="21"/>
      <c r="C47" s="20" t="s">
        <v>269</v>
      </c>
      <c r="D47" s="15"/>
      <c r="E47" s="15"/>
      <c r="F47" s="15"/>
      <c r="G47" s="15"/>
      <c r="H47" s="15"/>
      <c r="I47" s="93"/>
      <c r="J47" s="10"/>
      <c r="K47" s="10"/>
      <c r="L47" s="10"/>
    </row>
    <row r="48" spans="1:12" ht="12.75">
      <c r="A48" s="140" t="s">
        <v>270</v>
      </c>
      <c r="B48" s="141"/>
      <c r="C48" s="154" t="s">
        <v>335</v>
      </c>
      <c r="D48" s="143"/>
      <c r="E48" s="144"/>
      <c r="F48" s="15"/>
      <c r="G48" s="50" t="s">
        <v>271</v>
      </c>
      <c r="H48" s="154" t="s">
        <v>336</v>
      </c>
      <c r="I48" s="144"/>
      <c r="J48" s="10"/>
      <c r="K48" s="10"/>
      <c r="L48" s="10"/>
    </row>
    <row r="49" spans="1:12" ht="12.75">
      <c r="A49" s="92"/>
      <c r="B49" s="21"/>
      <c r="C49" s="20"/>
      <c r="D49" s="15"/>
      <c r="E49" s="15"/>
      <c r="F49" s="15"/>
      <c r="G49" s="15"/>
      <c r="H49" s="15"/>
      <c r="I49" s="93"/>
      <c r="J49" s="10"/>
      <c r="K49" s="10"/>
      <c r="L49" s="10"/>
    </row>
    <row r="50" spans="1:12" ht="12.75">
      <c r="A50" s="140" t="s">
        <v>257</v>
      </c>
      <c r="B50" s="141"/>
      <c r="C50" s="142" t="s">
        <v>337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2"/>
      <c r="B51" s="21"/>
      <c r="C51" s="15"/>
      <c r="D51" s="15"/>
      <c r="E51" s="15"/>
      <c r="F51" s="15"/>
      <c r="G51" s="15"/>
      <c r="H51" s="15"/>
      <c r="I51" s="93"/>
      <c r="J51" s="10"/>
      <c r="K51" s="10"/>
      <c r="L51" s="10"/>
    </row>
    <row r="52" spans="1:12" ht="12.75">
      <c r="A52" s="145" t="s">
        <v>272</v>
      </c>
      <c r="B52" s="146"/>
      <c r="C52" s="147" t="s">
        <v>338</v>
      </c>
      <c r="D52" s="148"/>
      <c r="E52" s="148"/>
      <c r="F52" s="148"/>
      <c r="G52" s="148"/>
      <c r="H52" s="148"/>
      <c r="I52" s="149"/>
      <c r="J52" s="10"/>
      <c r="K52" s="10"/>
      <c r="L52" s="10"/>
    </row>
    <row r="53" spans="1:12" ht="12.75">
      <c r="A53" s="106"/>
      <c r="B53" s="19"/>
      <c r="C53" s="134" t="s">
        <v>273</v>
      </c>
      <c r="D53" s="134"/>
      <c r="E53" s="134"/>
      <c r="F53" s="134"/>
      <c r="G53" s="134"/>
      <c r="H53" s="134"/>
      <c r="I53" s="107"/>
      <c r="J53" s="10"/>
      <c r="K53" s="10"/>
      <c r="L53" s="10"/>
    </row>
    <row r="54" spans="1:12" ht="12.75">
      <c r="A54" s="106"/>
      <c r="B54" s="19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50" t="s">
        <v>274</v>
      </c>
      <c r="C55" s="151"/>
      <c r="D55" s="151"/>
      <c r="E55" s="151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29" t="s">
        <v>306</v>
      </c>
      <c r="C56" s="130"/>
      <c r="D56" s="130"/>
      <c r="E56" s="130"/>
      <c r="F56" s="130"/>
      <c r="G56" s="130"/>
      <c r="H56" s="130"/>
      <c r="I56" s="131"/>
      <c r="J56" s="10"/>
      <c r="K56" s="10"/>
      <c r="L56" s="10"/>
    </row>
    <row r="57" spans="1:12" ht="12.75">
      <c r="A57" s="106"/>
      <c r="B57" s="129" t="s">
        <v>307</v>
      </c>
      <c r="C57" s="130"/>
      <c r="D57" s="130"/>
      <c r="E57" s="130"/>
      <c r="F57" s="130"/>
      <c r="G57" s="130"/>
      <c r="H57" s="130"/>
      <c r="I57" s="108"/>
      <c r="J57" s="10"/>
      <c r="K57" s="10"/>
      <c r="L57" s="10"/>
    </row>
    <row r="58" spans="1:12" ht="12.75">
      <c r="A58" s="106"/>
      <c r="B58" s="129" t="s">
        <v>308</v>
      </c>
      <c r="C58" s="130"/>
      <c r="D58" s="130"/>
      <c r="E58" s="130"/>
      <c r="F58" s="130"/>
      <c r="G58" s="130"/>
      <c r="H58" s="130"/>
      <c r="I58" s="131"/>
      <c r="J58" s="10"/>
      <c r="K58" s="10"/>
      <c r="L58" s="10"/>
    </row>
    <row r="59" spans="1:12" ht="12.75">
      <c r="A59" s="106"/>
      <c r="B59" s="129" t="s">
        <v>309</v>
      </c>
      <c r="C59" s="130"/>
      <c r="D59" s="130"/>
      <c r="E59" s="130"/>
      <c r="F59" s="130"/>
      <c r="G59" s="130"/>
      <c r="H59" s="130"/>
      <c r="I59" s="13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5"/>
      <c r="C61" s="15"/>
      <c r="D61" s="15"/>
      <c r="E61" s="15"/>
      <c r="F61" s="15"/>
      <c r="G61" s="36"/>
      <c r="H61" s="37"/>
      <c r="I61" s="113"/>
      <c r="J61" s="10"/>
      <c r="K61" s="10"/>
      <c r="L61" s="10"/>
    </row>
    <row r="62" spans="1:12" ht="12.75">
      <c r="A62" s="88"/>
      <c r="B62" s="15"/>
      <c r="C62" s="15"/>
      <c r="D62" s="15"/>
      <c r="E62" s="19" t="s">
        <v>276</v>
      </c>
      <c r="F62" s="32"/>
      <c r="G62" s="135" t="s">
        <v>277</v>
      </c>
      <c r="H62" s="136"/>
      <c r="I62" s="13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8"/>
      <c r="H63" s="139"/>
      <c r="I63" s="117"/>
      <c r="J63" s="10"/>
      <c r="K63" s="10"/>
      <c r="L63" s="10"/>
    </row>
  </sheetData>
  <sheetProtection/>
  <protectedRanges>
    <protectedRange sqref="E2 H2 A34:D34 A32:I32 A30:I30 I24 I26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</protectedRanges>
  <mergeCells count="77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  <mergeCell ref="G20:H20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A22:B22"/>
    <mergeCell ref="D22:F22"/>
    <mergeCell ref="G22:H22"/>
    <mergeCell ref="C20:D20"/>
    <mergeCell ref="E20:F2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H48:I48"/>
    <mergeCell ref="A44:B44"/>
    <mergeCell ref="C44:D44"/>
    <mergeCell ref="F44:I44"/>
    <mergeCell ref="C45:D45"/>
    <mergeCell ref="F45:G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2" operator="equal" stopIfTrue="1">
      <formula>"DA"</formula>
    </cfRule>
  </conditionalFormatting>
  <hyperlinks>
    <hyperlink ref="C50" r:id="rId1" display="ratko.markovic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9" sqref="K79"/>
      <selection activeCell="A1" sqref="A1:K1"/>
    </sheetView>
  </sheetViews>
  <sheetFormatPr defaultColWidth="9.140625" defaultRowHeight="12.75"/>
  <cols>
    <col min="1" max="9" width="9.140625" style="51" customWidth="1"/>
    <col min="10" max="10" width="12.28125" style="51" customWidth="1"/>
    <col min="11" max="11" width="13.8515625" style="51" customWidth="1"/>
    <col min="12" max="16384" width="9.140625" style="51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7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7" t="s">
        <v>278</v>
      </c>
      <c r="J4" s="58" t="s">
        <v>319</v>
      </c>
      <c r="K4" s="59" t="s">
        <v>320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6">
        <v>2</v>
      </c>
      <c r="J5" s="55">
        <v>3</v>
      </c>
      <c r="K5" s="55">
        <v>4</v>
      </c>
    </row>
    <row r="6" spans="1:11" ht="12.75">
      <c r="A6" s="205" t="s">
        <v>340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6">
        <f>J9+J16+J26+J35+J39</f>
        <v>23042000000</v>
      </c>
      <c r="K8" s="126">
        <f>K9+K16+K26+K35+K39</f>
        <v>22943000000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126">
        <f>SUM(J10:J15)</f>
        <v>864000000</v>
      </c>
      <c r="K9" s="126">
        <f>SUM(K10:K15)</f>
        <v>851000000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107000000</v>
      </c>
      <c r="K11" s="7">
        <v>91000000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37000000</v>
      </c>
      <c r="K13" s="7">
        <v>16000000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720000000</v>
      </c>
      <c r="K14" s="7">
        <v>744000000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126">
        <f>SUM(J17:J25)</f>
        <v>19572000000</v>
      </c>
      <c r="K16" s="126">
        <f>SUM(K17:K25)</f>
        <v>19431000000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897000000</v>
      </c>
      <c r="K17" s="7">
        <v>913000000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7727000000</v>
      </c>
      <c r="K18" s="7">
        <v>8550000000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1969000000</v>
      </c>
      <c r="K19" s="7">
        <v>4424000000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253000000</v>
      </c>
      <c r="K20" s="7">
        <v>248000000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50000000</v>
      </c>
      <c r="K22" s="7">
        <v>39000000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8667000000</v>
      </c>
      <c r="K23" s="7">
        <v>5248000000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3000000</v>
      </c>
      <c r="K24" s="7">
        <v>3000000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6000000</v>
      </c>
      <c r="K25" s="7">
        <v>6000000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6">
        <f>SUM(J27:J34)</f>
        <v>2129000000</v>
      </c>
      <c r="K26" s="126">
        <f>SUM(K27:K34)</f>
        <v>2201000000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1224000000</v>
      </c>
      <c r="K27" s="7">
        <v>1220000000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101000000</v>
      </c>
      <c r="K28" s="7">
        <v>164000000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57000000</v>
      </c>
      <c r="K29" s="7">
        <v>50000000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330000000</v>
      </c>
      <c r="K32" s="7">
        <v>336000000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417000000</v>
      </c>
      <c r="K33" s="7">
        <v>431000000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126">
        <f>SUM(J36:J38)</f>
        <v>254000000</v>
      </c>
      <c r="K35" s="126">
        <f>SUM(K36:K38)</f>
        <v>250000000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116000000</v>
      </c>
      <c r="K36" s="7">
        <v>116000000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136000000</v>
      </c>
      <c r="K37" s="7">
        <v>134000000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2000000</v>
      </c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223000000</v>
      </c>
      <c r="K39" s="7">
        <v>210000000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6">
        <f>J41+J49+J56+J64</f>
        <v>7075000000</v>
      </c>
      <c r="K40" s="126">
        <f>K41+K49+K56+K64</f>
        <v>7911000000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126">
        <f>SUM(J42:J48)</f>
        <v>2230000000</v>
      </c>
      <c r="K41" s="126">
        <f>SUM(K42:K48)</f>
        <v>3676000000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572000000</v>
      </c>
      <c r="K42" s="7">
        <v>1114000000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914000000</v>
      </c>
      <c r="K43" s="7">
        <v>1382000000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593000000</v>
      </c>
      <c r="K44" s="7">
        <v>1084000000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139000000</v>
      </c>
      <c r="K45" s="7">
        <v>84000000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12000000</v>
      </c>
      <c r="K47" s="7">
        <v>12000000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6">
        <f>SUM(J50:J55)</f>
        <v>4332000000</v>
      </c>
      <c r="K49" s="126">
        <f>SUM(K50:K55)</f>
        <v>3712000000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2229000000</v>
      </c>
      <c r="K50" s="7">
        <v>1627000000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1816000000</v>
      </c>
      <c r="K51" s="7">
        <v>1579000000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4000000</v>
      </c>
      <c r="K53" s="7">
        <v>4000000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115000000</v>
      </c>
      <c r="K54" s="7">
        <v>321000000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168000000</v>
      </c>
      <c r="K55" s="7">
        <v>181000000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6">
        <f>SUM(J57:J63)</f>
        <v>253000000</v>
      </c>
      <c r="K56" s="126">
        <f>SUM(K57:K63)</f>
        <v>258000000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227000000</v>
      </c>
      <c r="K58" s="7">
        <v>234000000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5000000</v>
      </c>
      <c r="K61" s="7">
        <v>4000000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21000000</v>
      </c>
      <c r="K62" s="7">
        <v>19000000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>
        <v>1000000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260000000</v>
      </c>
      <c r="K64" s="7">
        <v>265000000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99000000</v>
      </c>
      <c r="K65" s="7">
        <v>170000000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6">
        <f>J7+J8+J40+J65</f>
        <v>30216000000</v>
      </c>
      <c r="K66" s="126">
        <f>K7+K8+K40+K65</f>
        <v>31024000000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52"/>
      <c r="K67" s="52"/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126">
        <f>J70+J71+J72+J78+J79+J82+J85</f>
        <v>12535000000</v>
      </c>
      <c r="K69" s="126">
        <f>K70+K71+K72+K78+K79+K82+K85</f>
        <v>13616000000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9000000000</v>
      </c>
      <c r="K70" s="7">
        <v>9000000000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126">
        <f>J73+J74-J75+J76+J77</f>
        <v>1952000000</v>
      </c>
      <c r="K72" s="126">
        <f>K73+K74-K75+K76+K77</f>
        <v>1952000000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1952000000</v>
      </c>
      <c r="K77" s="7">
        <v>1952000000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27000000</v>
      </c>
      <c r="K78" s="7">
        <v>38000000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126">
        <f>J80-J81</f>
        <v>-211000000</v>
      </c>
      <c r="K79" s="126">
        <f>K80-K81</f>
        <v>1556000000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>
        <v>1556000000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211000000</v>
      </c>
      <c r="K81" s="7"/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126">
        <f>J83-J84</f>
        <v>1767000000</v>
      </c>
      <c r="K82" s="126">
        <f>K83-K84</f>
        <v>1070000000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1767000000</v>
      </c>
      <c r="K83" s="7">
        <v>1070000000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6">
        <f>SUM(J87:J89)</f>
        <v>2856000000</v>
      </c>
      <c r="K86" s="126">
        <f>SUM(K87:K89)</f>
        <v>2986000000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92000000</v>
      </c>
      <c r="K87" s="7">
        <v>178000000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2764000000</v>
      </c>
      <c r="K89" s="7">
        <v>2808000000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6">
        <f>SUM(J91:J99)</f>
        <v>7265000000</v>
      </c>
      <c r="K90" s="126">
        <f>SUM(K91:K99)</f>
        <v>6886000000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7148000000</v>
      </c>
      <c r="K93" s="7">
        <v>6772000000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117000000</v>
      </c>
      <c r="K98" s="7">
        <v>114000000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6">
        <f>SUM(J101:J112)</f>
        <v>7502000000</v>
      </c>
      <c r="K100" s="126">
        <f>SUM(K101:K112)</f>
        <v>7495000000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3056000000</v>
      </c>
      <c r="K101" s="7">
        <v>649000000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2071000000</v>
      </c>
      <c r="K103" s="7">
        <v>4177000000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23000000</v>
      </c>
      <c r="K104" s="7">
        <v>22000000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1611000000</v>
      </c>
      <c r="K105" s="7">
        <v>1552000000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75000000</v>
      </c>
      <c r="K108" s="7">
        <v>72000000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650000000</v>
      </c>
      <c r="K109" s="7">
        <v>969000000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16000000</v>
      </c>
      <c r="K112" s="7">
        <v>54000000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58000000</v>
      </c>
      <c r="K113" s="7">
        <v>41000000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6">
        <f>J69+J86+J90+J100+J113</f>
        <v>30216000000</v>
      </c>
      <c r="K114" s="126">
        <f>K69+K86+K90+K100+K113</f>
        <v>31024000000</v>
      </c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/>
      <c r="K115" s="8"/>
    </row>
    <row r="116" spans="1:11" ht="12.75">
      <c r="A116" s="220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12535000000</v>
      </c>
      <c r="K118" s="7">
        <v>13616000000</v>
      </c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9:K84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4">
      <selection activeCell="A61" sqref="A61:H61"/>
      <selection activeCell="K45" sqref="K45"/>
    </sheetView>
  </sheetViews>
  <sheetFormatPr defaultColWidth="9.140625" defaultRowHeight="12.75"/>
  <cols>
    <col min="1" max="7" width="9.140625" style="51" customWidth="1"/>
    <col min="8" max="8" width="5.7109375" style="51" customWidth="1"/>
    <col min="9" max="9" width="7.7109375" style="51" customWidth="1"/>
    <col min="10" max="10" width="11.00390625" style="51" customWidth="1"/>
    <col min="11" max="11" width="13.57421875" style="51" customWidth="1"/>
    <col min="12" max="12" width="10.8515625" style="51" customWidth="1"/>
    <col min="13" max="13" width="12.421875" style="51" customWidth="1"/>
    <col min="14" max="16384" width="9.140625" style="51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1" t="s">
        <v>319</v>
      </c>
      <c r="K4" s="241"/>
      <c r="L4" s="241" t="s">
        <v>320</v>
      </c>
      <c r="M4" s="241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53">
        <f>SUM(J8:J9)</f>
        <v>5316000000</v>
      </c>
      <c r="K7" s="53">
        <f>SUM(K8:K9)</f>
        <v>5316000000</v>
      </c>
      <c r="L7" s="53">
        <f>SUM(L8:L9)</f>
        <v>6492000000</v>
      </c>
      <c r="M7" s="53">
        <f>SUM(M8:M9)</f>
        <v>6492000000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127">
        <v>4929000000</v>
      </c>
      <c r="K8" s="127">
        <v>4929000000</v>
      </c>
      <c r="L8" s="7">
        <v>5734000000</v>
      </c>
      <c r="M8" s="7">
        <v>5734000000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387000000</v>
      </c>
      <c r="K9" s="7">
        <v>387000000</v>
      </c>
      <c r="L9" s="7">
        <v>758000000</v>
      </c>
      <c r="M9" s="7">
        <v>758000000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f>J11+J12+J16+J20+J21+J22+J25+J26</f>
        <v>4598000000</v>
      </c>
      <c r="K10" s="52">
        <f>K11+K12+K16+K20+K21+K22+K25+K26</f>
        <v>4598000000</v>
      </c>
      <c r="L10" s="52">
        <f>L11+L12+L16+L20+L21+L22+L25+L26</f>
        <v>5372000000</v>
      </c>
      <c r="M10" s="52">
        <f>M11+M12+M16+M20+M21+M22+M25+M26</f>
        <v>5372000000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128">
        <v>-291000000</v>
      </c>
      <c r="K11" s="127">
        <v>-291000000</v>
      </c>
      <c r="L11" s="7">
        <v>-980000000</v>
      </c>
      <c r="M11" s="7">
        <v>-980000000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f>SUM(J13:J15)</f>
        <v>3607000000</v>
      </c>
      <c r="K12" s="52">
        <f>SUM(K13:K15)</f>
        <v>3607000000</v>
      </c>
      <c r="L12" s="52">
        <f>SUM(L13:L15)</f>
        <v>4674000000</v>
      </c>
      <c r="M12" s="52">
        <f>SUM(M13:M15)</f>
        <v>4674000000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2701000000</v>
      </c>
      <c r="K13" s="7">
        <v>2701000000</v>
      </c>
      <c r="L13" s="7">
        <v>3958000000</v>
      </c>
      <c r="M13" s="7">
        <v>3958000000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579000000</v>
      </c>
      <c r="K14" s="7">
        <v>579000000</v>
      </c>
      <c r="L14" s="7">
        <v>385000000</v>
      </c>
      <c r="M14" s="7">
        <v>385000000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327000000</v>
      </c>
      <c r="K15" s="7">
        <v>327000000</v>
      </c>
      <c r="L15" s="7">
        <v>331000000</v>
      </c>
      <c r="M15" s="7">
        <v>331000000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f>SUM(J17:J19)</f>
        <v>395000000</v>
      </c>
      <c r="K16" s="52">
        <f>SUM(K17:K19)</f>
        <v>395000000</v>
      </c>
      <c r="L16" s="52">
        <f>SUM(L17:L19)</f>
        <v>365000000</v>
      </c>
      <c r="M16" s="52">
        <f>SUM(M17:M19)</f>
        <v>365000000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217000000</v>
      </c>
      <c r="K17" s="7">
        <v>217000000</v>
      </c>
      <c r="L17" s="7">
        <v>211000000</v>
      </c>
      <c r="M17" s="7">
        <v>211000000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121000000</v>
      </c>
      <c r="K18" s="7">
        <v>121000000</v>
      </c>
      <c r="L18" s="7">
        <v>101000000</v>
      </c>
      <c r="M18" s="7">
        <v>101000000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57000000</v>
      </c>
      <c r="K19" s="7">
        <v>57000000</v>
      </c>
      <c r="L19" s="7">
        <v>53000000</v>
      </c>
      <c r="M19" s="7">
        <v>53000000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28">
        <v>352000000</v>
      </c>
      <c r="K20" s="128">
        <v>352000000</v>
      </c>
      <c r="L20" s="7">
        <v>403000000</v>
      </c>
      <c r="M20" s="7">
        <v>403000000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426000000</v>
      </c>
      <c r="K21" s="7">
        <v>426000000</v>
      </c>
      <c r="L21" s="7">
        <v>255000000</v>
      </c>
      <c r="M21" s="7">
        <v>255000000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>
        <f>SUM(J23:J24)</f>
        <v>83000000</v>
      </c>
      <c r="K22" s="52">
        <f>SUM(K23:K24)</f>
        <v>83000000</v>
      </c>
      <c r="L22" s="52">
        <f>SUM(L23:L24)</f>
        <v>447000000</v>
      </c>
      <c r="M22" s="52">
        <f>SUM(M23:M24)</f>
        <v>447000000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62000000</v>
      </c>
      <c r="K23" s="7">
        <v>62000000</v>
      </c>
      <c r="L23" s="7">
        <v>6000000</v>
      </c>
      <c r="M23" s="7">
        <v>6000000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21000000</v>
      </c>
      <c r="K24" s="7">
        <v>21000000</v>
      </c>
      <c r="L24" s="7">
        <v>441000000</v>
      </c>
      <c r="M24" s="7">
        <v>441000000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26000000</v>
      </c>
      <c r="K25" s="7">
        <v>26000000</v>
      </c>
      <c r="L25" s="7">
        <v>208000000</v>
      </c>
      <c r="M25" s="7">
        <v>208000000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/>
      <c r="K26" s="7"/>
      <c r="L26" s="7"/>
      <c r="M26" s="7"/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f>SUM(J28:J32)</f>
        <v>26000000</v>
      </c>
      <c r="K27" s="52">
        <f>SUM(K28:K32)</f>
        <v>26000000</v>
      </c>
      <c r="L27" s="52">
        <f>SUM(L28:L32)</f>
        <v>428000000</v>
      </c>
      <c r="M27" s="52">
        <f>SUM(M28:M32)</f>
        <v>428000000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17000000</v>
      </c>
      <c r="K28" s="7">
        <v>17000000</v>
      </c>
      <c r="L28" s="7">
        <v>62000000</v>
      </c>
      <c r="M28" s="7">
        <v>62000000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6000000</v>
      </c>
      <c r="K29" s="7">
        <v>6000000</v>
      </c>
      <c r="L29" s="7">
        <v>358000000</v>
      </c>
      <c r="M29" s="7">
        <v>358000000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3000000</v>
      </c>
      <c r="K32" s="7">
        <v>3000000</v>
      </c>
      <c r="L32" s="7">
        <v>8000000</v>
      </c>
      <c r="M32" s="7">
        <v>8000000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f>SUM(J34:J37)</f>
        <v>396000000</v>
      </c>
      <c r="K33" s="52">
        <f>SUM(K34:K37)</f>
        <v>396000000</v>
      </c>
      <c r="L33" s="52">
        <f>SUM(L34:L37)</f>
        <v>130000000</v>
      </c>
      <c r="M33" s="52">
        <f>SUM(M34:M37)</f>
        <v>130000000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1000000</v>
      </c>
      <c r="K34" s="7">
        <v>1000000</v>
      </c>
      <c r="L34" s="7">
        <v>10000000</v>
      </c>
      <c r="M34" s="7">
        <v>10000000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347000000</v>
      </c>
      <c r="K35" s="7">
        <v>347000000</v>
      </c>
      <c r="L35" s="7">
        <v>51000000</v>
      </c>
      <c r="M35" s="7">
        <v>51000000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48000000</v>
      </c>
      <c r="K37" s="7">
        <v>48000000</v>
      </c>
      <c r="L37" s="7">
        <v>69000000</v>
      </c>
      <c r="M37" s="7">
        <v>69000000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f>J7+J27+J38+J40</f>
        <v>5342000000</v>
      </c>
      <c r="K42" s="52">
        <f>K7+K27+K38+K40</f>
        <v>5342000000</v>
      </c>
      <c r="L42" s="52">
        <f>L7+L27+L38+L40</f>
        <v>6920000000</v>
      </c>
      <c r="M42" s="52">
        <f>M7+M27+M38+M40</f>
        <v>6920000000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f>J10+J33+J39+J41</f>
        <v>4994000000</v>
      </c>
      <c r="K43" s="52">
        <f>K10+K33+K39+K41</f>
        <v>4994000000</v>
      </c>
      <c r="L43" s="52">
        <f>L10+L33+L39+L41</f>
        <v>5502000000</v>
      </c>
      <c r="M43" s="52">
        <f>M10+M33+M39+M41</f>
        <v>5502000000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f>J42-J43</f>
        <v>348000000</v>
      </c>
      <c r="K44" s="52">
        <f>K42-K43</f>
        <v>348000000</v>
      </c>
      <c r="L44" s="52">
        <f>L42-L43</f>
        <v>1418000000</v>
      </c>
      <c r="M44" s="52">
        <f>M42-M43</f>
        <v>1418000000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2">
        <f>IF(J42&gt;J43,J42-J43,0)</f>
        <v>348000000</v>
      </c>
      <c r="K45" s="52">
        <f>IF(K42&gt;K43,K42-K43,0)</f>
        <v>348000000</v>
      </c>
      <c r="L45" s="52">
        <f>IF(L42&gt;L43,L42-L43,0)</f>
        <v>1418000000</v>
      </c>
      <c r="M45" s="52">
        <f>IF(M42&gt;M43,M42-M43,0)</f>
        <v>1418000000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69000000</v>
      </c>
      <c r="K47" s="7">
        <v>69000000</v>
      </c>
      <c r="L47" s="7">
        <v>348000000</v>
      </c>
      <c r="M47" s="7">
        <v>348000000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f>J44-J47</f>
        <v>279000000</v>
      </c>
      <c r="K48" s="52">
        <f>K44-K47</f>
        <v>279000000</v>
      </c>
      <c r="L48" s="52">
        <f>L44-L47</f>
        <v>1070000000</v>
      </c>
      <c r="M48" s="52">
        <f>M44-M47</f>
        <v>1070000000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2">
        <f>IF(J48&gt;0,J48,0)</f>
        <v>279000000</v>
      </c>
      <c r="K49" s="52">
        <f>IF(K48&gt;0,K48,0)</f>
        <v>279000000</v>
      </c>
      <c r="L49" s="52">
        <f>IF(L48&gt;0,L48,0)</f>
        <v>1070000000</v>
      </c>
      <c r="M49" s="52">
        <f>IF(M48&gt;0,M48,0)</f>
        <v>1070000000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0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f>J48</f>
        <v>279000000</v>
      </c>
      <c r="K56" s="6">
        <f>K48</f>
        <v>279000000</v>
      </c>
      <c r="L56" s="6">
        <f>L48</f>
        <v>1070000000</v>
      </c>
      <c r="M56" s="6">
        <f>M48</f>
        <v>1070000000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f>SUM(J58:J64)</f>
        <v>10000000</v>
      </c>
      <c r="K57" s="52">
        <f>SUM(K58:K64)</f>
        <v>10000000</v>
      </c>
      <c r="L57" s="52">
        <f>SUM(L58:L64)</f>
        <v>10000000</v>
      </c>
      <c r="M57" s="52">
        <f>SUM(M58:M64)</f>
        <v>10000000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10000000</v>
      </c>
      <c r="K60" s="7">
        <v>10000000</v>
      </c>
      <c r="L60" s="7">
        <v>10000000</v>
      </c>
      <c r="M60" s="7">
        <v>10000000</v>
      </c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f>J57-J65</f>
        <v>10000000</v>
      </c>
      <c r="K66" s="52">
        <f>K57-K65</f>
        <v>10000000</v>
      </c>
      <c r="L66" s="52">
        <f>L57-L65</f>
        <v>10000000</v>
      </c>
      <c r="M66" s="52">
        <f>M57-M65</f>
        <v>10000000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289000000</v>
      </c>
      <c r="K67" s="60">
        <f>K56+K66</f>
        <v>289000000</v>
      </c>
      <c r="L67" s="60">
        <f>L56+L66</f>
        <v>1080000000</v>
      </c>
      <c r="M67" s="60">
        <f>M56+M66</f>
        <v>1080000000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0"/>
      <c r="K70" s="60"/>
      <c r="L70" s="60"/>
      <c r="M70" s="60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protectedRanges>
    <protectedRange sqref="J8:K8" name="Range1"/>
    <protectedRange sqref="J11:K11" name="Range1_1"/>
    <protectedRange sqref="J20:K20" name="Range1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J47:M47 K58:L65 J71:L71 J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M28:M29 K12:M27 K28:L32 M32 M34:M35 K34:L41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6" sqref="K46"/>
      <selection activeCell="A1" sqref="A1:K1"/>
    </sheetView>
  </sheetViews>
  <sheetFormatPr defaultColWidth="9.140625" defaultRowHeight="12.75"/>
  <cols>
    <col min="1" max="6" width="9.140625" style="51" customWidth="1"/>
    <col min="7" max="7" width="4.421875" style="51" customWidth="1"/>
    <col min="8" max="8" width="7.57421875" style="51" customWidth="1"/>
    <col min="9" max="9" width="7.00390625" style="51" customWidth="1"/>
    <col min="10" max="10" width="11.00390625" style="51" customWidth="1"/>
    <col min="11" max="11" width="12.00390625" style="5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348000000</v>
      </c>
      <c r="K7" s="7">
        <v>1418000000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352000000</v>
      </c>
      <c r="K8" s="7">
        <v>403000000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79000000</v>
      </c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0</v>
      </c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670000000</v>
      </c>
      <c r="K12" s="7">
        <v>599000000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3">
        <f>SUM(J7:J12)</f>
        <v>1449000000</v>
      </c>
      <c r="K13" s="52">
        <f>SUM(K7:K12)</f>
        <v>2420000000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580000000</v>
      </c>
      <c r="K15" s="7">
        <v>105000000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301000000</v>
      </c>
      <c r="K16" s="7">
        <v>1510000000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176000000</v>
      </c>
      <c r="K17" s="7">
        <v>2491000000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3">
        <f>SUM(J14:J17)</f>
        <v>1057000000</v>
      </c>
      <c r="K18" s="52">
        <f>SUM(K14:K17)</f>
        <v>4106000000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IF(J13&gt;J18,J13-J18,0)</f>
        <v>392000000</v>
      </c>
      <c r="K19" s="52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0</v>
      </c>
      <c r="K20" s="52">
        <f>IF(K18&gt;K13,K18-K13,0)</f>
        <v>1686000000</v>
      </c>
    </row>
    <row r="21" spans="1:11" ht="12.75">
      <c r="A21" s="220" t="s">
        <v>159</v>
      </c>
      <c r="B21" s="236"/>
      <c r="C21" s="236"/>
      <c r="D21" s="236"/>
      <c r="E21" s="236"/>
      <c r="F21" s="236"/>
      <c r="G21" s="236"/>
      <c r="H21" s="236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2000000</v>
      </c>
      <c r="K22" s="7">
        <v>2000000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2000000</v>
      </c>
      <c r="K25" s="7">
        <v>57000000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3">
        <f>SUM(J22:J26)</f>
        <v>4000000</v>
      </c>
      <c r="K27" s="52">
        <f>SUM(K22:K26)</f>
        <v>59000000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696000000</v>
      </c>
      <c r="K28" s="7">
        <v>96000000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147000000</v>
      </c>
      <c r="K30" s="7">
        <v>219000000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3">
        <f>SUM(J28:J30)</f>
        <v>843000000</v>
      </c>
      <c r="K31" s="52">
        <f>SUM(K28:K30)</f>
        <v>315000000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IF(J31&gt;J27,J31-J27,0)</f>
        <v>839000000</v>
      </c>
      <c r="K33" s="52">
        <f>IF(K31&gt;K27,K31-K27,0)</f>
        <v>256000000</v>
      </c>
    </row>
    <row r="34" spans="1:11" ht="12.75">
      <c r="A34" s="220" t="s">
        <v>160</v>
      </c>
      <c r="B34" s="236"/>
      <c r="C34" s="236"/>
      <c r="D34" s="236"/>
      <c r="E34" s="236"/>
      <c r="F34" s="236"/>
      <c r="G34" s="236"/>
      <c r="H34" s="236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581000000</v>
      </c>
      <c r="K36" s="7">
        <v>5251000000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>
        <v>5000000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581000000</v>
      </c>
      <c r="K38" s="52">
        <f>SUM(K35:K37)</f>
        <v>5256000000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41000000</v>
      </c>
      <c r="K39" s="7">
        <v>3309000000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1000000</v>
      </c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42000000</v>
      </c>
      <c r="K44" s="52">
        <f>SUM(K39:K43)</f>
        <v>3309000000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539000000</v>
      </c>
      <c r="K45" s="52">
        <f>IF(K38&gt;K44,K38-K44,0)</f>
        <v>1947000000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IF(J19-J20+J32-J33+J45-J46&gt;0,J19-J20+J32-J33+J45-J46,0)</f>
        <v>92000000</v>
      </c>
      <c r="K47" s="52">
        <f>IF(K19-K20+K32-K33+K45-K46&gt;0,K19-K20+K32-K33+K45-K46,0)</f>
        <v>5000000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68000000</v>
      </c>
      <c r="K49" s="7">
        <v>260000000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f>J47</f>
        <v>92000000</v>
      </c>
      <c r="K50" s="7">
        <f>K47</f>
        <v>5000000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64">
        <f>J49+J50-J51</f>
        <v>160000000</v>
      </c>
      <c r="K52" s="60">
        <f>K49+K50-K51</f>
        <v>265000000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1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0" t="s">
        <v>159</v>
      </c>
      <c r="B22" s="236"/>
      <c r="C22" s="236"/>
      <c r="D22" s="236"/>
      <c r="E22" s="236"/>
      <c r="F22" s="236"/>
      <c r="G22" s="236"/>
      <c r="H22" s="236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0" t="s">
        <v>160</v>
      </c>
      <c r="B35" s="236"/>
      <c r="C35" s="236"/>
      <c r="D35" s="236"/>
      <c r="E35" s="236"/>
      <c r="F35" s="236"/>
      <c r="G35" s="236"/>
      <c r="H35" s="236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5">
      <selection activeCell="K12" sqref="K12"/>
      <selection activeCell="A11" sqref="A11:H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1.7109375" style="75" bestFit="1" customWidth="1"/>
    <col min="12" max="16384" width="9.140625" style="75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1"/>
      <c r="B2" s="73"/>
      <c r="C2" s="290" t="s">
        <v>282</v>
      </c>
      <c r="D2" s="290"/>
      <c r="E2" s="76">
        <v>40544</v>
      </c>
      <c r="F2" s="42" t="s">
        <v>250</v>
      </c>
      <c r="G2" s="291">
        <v>40633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9000000000</v>
      </c>
      <c r="K5" s="44">
        <v>9000000000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3">
        <v>2</v>
      </c>
      <c r="J6" s="45"/>
      <c r="K6" s="45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1952000000</v>
      </c>
      <c r="K7" s="45">
        <v>1952000000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-211000000</v>
      </c>
      <c r="K8" s="45">
        <v>1556000000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279000000</v>
      </c>
      <c r="K9" s="45">
        <v>1070000000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/>
      <c r="K10" s="45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/>
      <c r="K11" s="45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>
        <v>20000000</v>
      </c>
      <c r="K12" s="45">
        <v>37000000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/>
      <c r="K13" s="45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8">
        <f>SUM(J5:J13)</f>
        <v>11040000000</v>
      </c>
      <c r="K14" s="78">
        <f>SUM(K5:K13)</f>
        <v>13615000000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/>
      <c r="K15" s="45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/>
      <c r="K16" s="45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/>
      <c r="K17" s="45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/>
      <c r="K18" s="45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/>
      <c r="K19" s="45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/>
      <c r="K20" s="45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11040000000</v>
      </c>
      <c r="K23" s="44">
        <v>13615000000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9"/>
      <c r="K24" s="79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2011-03-28T11:17:39Z</cp:lastPrinted>
  <dcterms:created xsi:type="dcterms:W3CDTF">2008-10-17T11:51:54Z</dcterms:created>
  <dcterms:modified xsi:type="dcterms:W3CDTF">2013-09-30T08:59:01Z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