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4030" windowHeight="9000" activeTab="0"/>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s>
  <calcPr fullCalcOnLoad="1"/>
</workbook>
</file>

<file path=xl/sharedStrings.xml><?xml version="1.0" encoding="utf-8"?>
<sst xmlns="http://schemas.openxmlformats.org/spreadsheetml/2006/main" count="399" uniqueCount="353">
  <si>
    <t>u razdoblju __.__.____. do __.__.____.</t>
  </si>
  <si>
    <t>Obveznik: _____________________________________________________________</t>
  </si>
  <si>
    <t xml:space="preserve">   3. Goodwill</t>
  </si>
  <si>
    <t>Telefaks:</t>
  </si>
  <si>
    <t/>
  </si>
  <si>
    <t>3</t>
  </si>
  <si>
    <t>4</t>
  </si>
  <si>
    <t>03586243</t>
  </si>
  <si>
    <t>080000604</t>
  </si>
  <si>
    <t>27759560625</t>
  </si>
  <si>
    <t>Avenija Većeslava Holjevca 10</t>
  </si>
  <si>
    <t>www.ina.hr</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</si>
  <si>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</si>
  <si>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</si>
  <si>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</si>
  <si>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</si>
  <si>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</si>
  <si>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</si>
  <si>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</si>
  <si>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</si>
  <si>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</si>
  <si>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</si>
  <si>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</si>
  <si>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</si>
  <si>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</si>
  <si>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</si>
  <si>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</si>
  <si>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</si>
  <si>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</si>
  <si>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</si>
  <si>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</si>
  <si>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</si>
  <si>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</si>
  <si>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</si>
  <si>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</si>
  <si>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</si>
  <si>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</si>
  <si>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</si>
  <si>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</si>
  <si>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</si>
  <si>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</si>
  <si>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</si>
  <si>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</si>
  <si>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</si>
  <si>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</si>
  <si>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</si>
  <si>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</si>
  <si>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</si>
  <si>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</si>
  <si>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</si>
  <si>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</si>
  <si>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</si>
  <si>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</si>
  <si>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</si>
  <si>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</si>
  <si>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</si>
  <si>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</si>
  <si>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</si>
  <si>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</si>
  <si>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</si>
  <si>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</si>
  <si>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</si>
  <si>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</si>
  <si>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</si>
  <si>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</si>
  <si>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</si>
  <si>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</si>
  <si>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</si>
  <si>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</si>
  <si>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</si>
  <si>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</si>
  <si>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</si>
  <si>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</si>
  <si>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</si>
  <si>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</si>
  <si>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</si>
  <si>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</si>
  <si>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</si>
  <si>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</si>
  <si>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</si>
  <si>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</si>
  <si>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</si>
  <si>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</si>
  <si>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</si>
  <si>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</si>
  <si>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</si>
  <si>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</si>
  <si>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</si>
  <si>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</si>
  <si>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</si>
  <si>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</si>
  <si>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</si>
  <si>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</si>
  <si>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</si>
  <si>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</si>
  <si>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</si>
  <si>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</si>
  <si>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</si>
  <si>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</si>
  <si>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</si>
  <si>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</si>
  <si>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</si>
  <si>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</si>
  <si>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</si>
  <si>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</si>
  <si>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</si>
  <si>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</si>
  <si>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</si>
  <si>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</si>
  <si>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</si>
  <si>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</si>
  <si>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</si>
  <si>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</si>
  <si>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</si>
  <si>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</si>
  <si>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</si>
  <si>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</si>
  <si>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</si>
  <si>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</si>
  <si>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</si>
  <si>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</si>
  <si>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</si>
  <si>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</si>
  <si>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</si>
  <si>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</si>
  <si>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</si>
  <si>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</si>
  <si>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</si>
  <si>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</si>
  <si>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</si>
  <si>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</si>
  <si>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</si>
  <si>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</si>
  <si>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</si>
  <si>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</si>
  <si>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</si>
  <si>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</si>
  <si>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</si>
  <si>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</si>
  <si>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</si>
  <si>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</si>
  <si>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</si>
  <si>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</si>
  <si>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</si>
  <si>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</si>
  <si>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</si>
  <si>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</si>
  <si>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</si>
  <si>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</si>
  <si>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</si>
  <si>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</si>
  <si>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</si>
  <si>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</si>
  <si>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</si>
  <si>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</si>
  <si>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</si>
  <si>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</si>
  <si>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</si>
  <si>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</si>
  <si>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</si>
  <si>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</si>
  <si>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</si>
  <si>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</si>
  <si>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</si>
  <si>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</si>
  <si>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</si>
  <si>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</si>
  <si>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</si>
  <si>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</si>
  <si>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</si>
  <si>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</si>
  <si>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</si>
  <si>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</si>
  <si>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</si>
  <si>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</si>
  <si>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</si>
  <si>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</si>
  <si>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</si>
  <si>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</si>
  <si>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</si>
  <si>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Issuer:  INA - Industrija nafte d.d. Zagreb</t>
  </si>
  <si>
    <t>Ratko Marković</t>
  </si>
  <si>
    <t>Ratko.Markovic@trs.ina.hr</t>
  </si>
  <si>
    <t>01 612 3143</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</si>
  <si>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</si>
  <si>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</si>
  <si>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</si>
  <si>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</si>
  <si>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</si>
  <si>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</si>
  <si>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</si>
  <si>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</si>
  <si>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</si>
  <si>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</si>
  <si>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</si>
  <si>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</si>
  <si>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</si>
  <si>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</si>
  <si>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</si>
  <si>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</si>
  <si>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</si>
  <si>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</si>
  <si>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</si>
  <si>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</si>
  <si>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</si>
  <si>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</si>
  <si>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</si>
  <si>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</si>
  <si>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</si>
  <si>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</si>
  <si>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</si>
  <si>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</si>
  <si>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</si>
  <si>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</si>
  <si>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</si>
  <si>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</si>
  <si>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</si>
  <si>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</si>
  <si>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</si>
  <si>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</si>
  <si>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</si>
  <si>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</si>
  <si>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</si>
  <si>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</si>
  <si>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</si>
  <si>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</si>
  <si>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</si>
  <si>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</si>
  <si>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</si>
  <si>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</si>
  <si>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</si>
  <si>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</si>
  <si>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</si>
  <si>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</si>
  <si>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</si>
  <si>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</si>
  <si>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</si>
  <si>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</si>
  <si>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</si>
  <si>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</si>
  <si>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</si>
  <si>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</si>
  <si>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</si>
  <si>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</si>
  <si>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</si>
  <si>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</si>
  <si>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</si>
  <si>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</si>
  <si>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</si>
  <si>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</si>
  <si>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</si>
  <si>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</si>
  <si>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</si>
  <si>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</si>
  <si>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</si>
  <si>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</si>
  <si>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</si>
  <si>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</si>
  <si>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</si>
  <si>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</si>
  <si>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</si>
  <si>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</si>
  <si>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</si>
  <si>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</si>
  <si>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</si>
  <si>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</si>
  <si>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</si>
  <si>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</si>
  <si>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</si>
  <si>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</si>
  <si>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</si>
  <si>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</si>
  <si>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</si>
  <si>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</si>
  <si>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</si>
  <si>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</si>
  <si>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</si>
  <si>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</si>
  <si>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</si>
  <si>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</si>
  <si>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</si>
  <si>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</si>
  <si>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</si>
  <si>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</si>
  <si>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</si>
  <si>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</si>
  <si>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</si>
  <si>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</si>
  <si>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</si>
  <si>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</si>
  <si>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</si>
  <si>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</si>
  <si>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</si>
  <si>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</si>
  <si>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</si>
  <si>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</si>
  <si>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</si>
  <si>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</si>
  <si>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</si>
  <si>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</si>
  <si>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</si>
  <si>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</si>
  <si>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</si>
  <si>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</si>
  <si>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</si>
  <si>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</si>
  <si>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</si>
  <si>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</si>
  <si>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</si>
  <si>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</si>
  <si>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</si>
  <si>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</si>
  <si>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</si>
  <si>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</si>
  <si>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</si>
  <si>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</si>
  <si>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</si>
  <si>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</si>
  <si>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</si>
  <si>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</si>
  <si>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</si>
  <si>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</si>
  <si>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</si>
  <si>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</si>
  <si>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</si>
  <si>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</si>
  <si>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</si>
  <si>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</si>
  <si>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</si>
  <si>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</si>
  <si>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</si>
  <si>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</si>
  <si>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</si>
  <si>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</si>
  <si>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</si>
  <si>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</si>
  <si>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</si>
  <si>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</si>
  <si>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</si>
  <si>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</si>
  <si>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</si>
  <si>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</si>
  <si>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</si>
  <si>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1 January 2013</t>
  </si>
  <si>
    <t>XII.  CORPORATE INCOME TAX EXPENSE</t>
  </si>
  <si>
    <t>NO</t>
  </si>
  <si>
    <t>Top Računovodstvo Servisi d.o.o.</t>
  </si>
  <si>
    <t>01 612-3115</t>
  </si>
  <si>
    <t>INA - Industrija nafte d.d.</t>
  </si>
  <si>
    <t>30 June 2013</t>
  </si>
  <si>
    <t>as at 30 June 2013</t>
  </si>
  <si>
    <t>for the period 1 January 2013 to 30 June 2013</t>
  </si>
  <si>
    <t>in the period 1 January 2013 to 30 June 2013</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</si>
</sst>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8">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0" borderId="0" xfId="57" applyNumberFormat="1" applyFont="1" applyBorder="1" applyAlignment="1" applyProtection="1">
      <alignment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67" fontId="2" fillId="0" borderId="15" xfId="0" applyNumberFormat="1" applyFont="1" applyFill="1" applyBorder="1" applyAlignment="1">
      <alignment horizontal="center" vertical="center"/>
    </xf>
    <xf numFmtId="0" fontId="3" fillId="0" borderId="0" xfId="57" applyFont="1" applyProtection="1">
      <alignment vertical="top"/>
      <protection hidden="1"/>
    </xf>
    <xf numFmtId="0" fontId="3" fillId="0" borderId="0" xfId="57" applyFont="1" applyAlignment="1" applyProtection="1">
      <alignment horizontal="right" vertical="center"/>
      <protection hidden="1"/>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4"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hidden="1"/>
    </xf>
    <xf numFmtId="3" fontId="2" fillId="34" borderId="18" xfId="57" applyNumberFormat="1" applyFont="1" applyFill="1" applyBorder="1" applyAlignment="1" applyProtection="1">
      <alignment horizontal="right" vertical="center"/>
      <protection hidden="1" locked="0"/>
    </xf>
    <xf numFmtId="3" fontId="1" fillId="34" borderId="30" xfId="0" applyNumberFormat="1" applyFont="1" applyFill="1" applyBorder="1" applyAlignment="1" applyProtection="1">
      <alignment vertical="center"/>
      <protection locked="0"/>
    </xf>
    <xf numFmtId="3" fontId="1" fillId="34" borderId="13" xfId="0" applyNumberFormat="1" applyFont="1" applyFill="1" applyBorder="1" applyAlignment="1" applyProtection="1">
      <alignment vertical="center"/>
      <protection locked="0"/>
    </xf>
    <xf numFmtId="167" fontId="2" fillId="34" borderId="10" xfId="0" applyNumberFormat="1" applyFont="1" applyFill="1" applyBorder="1" applyAlignment="1">
      <alignment horizontal="center" vertical="center"/>
    </xf>
    <xf numFmtId="0" fontId="0" fillId="34" borderId="0" xfId="0" applyFill="1" applyAlignment="1">
      <alignment/>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1"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24" xfId="57" applyFont="1" applyBorder="1" applyAlignment="1" applyProtection="1">
      <alignment horizontal="right" wrapText="1"/>
      <protection hidden="1"/>
    </xf>
    <xf numFmtId="0" fontId="2" fillId="0" borderId="26"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49" fontId="4" fillId="0" borderId="26" xfId="53" applyNumberForma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49" fontId="2" fillId="0" borderId="28" xfId="0" applyNumberFormat="1" applyFont="1" applyFill="1" applyBorder="1" applyAlignment="1" applyProtection="1">
      <alignment horizontal="left" vertical="center"/>
      <protection hidden="1" locked="0"/>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49" fontId="2" fillId="0" borderId="26"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16" xfId="57" applyFont="1" applyBorder="1" applyAlignment="1" applyProtection="1">
      <alignment horizontal="center"/>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0" fontId="2" fillId="0" borderId="28" xfId="57" applyFont="1" applyFill="1" applyBorder="1" applyAlignment="1" applyProtection="1">
      <alignment horizontal="left" vertical="center"/>
      <protection hidden="1" locked="0"/>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4" fillId="0" borderId="26" xfId="53" applyFill="1" applyBorder="1" applyAlignment="1" applyProtection="1">
      <alignment/>
      <protection hidden="1" locked="0"/>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4" xfId="0" applyNumberFormat="1" applyFont="1"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3" fillId="34" borderId="36"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35"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vertical="center"/>
    </xf>
    <xf numFmtId="0" fontId="0" fillId="0" borderId="39" xfId="0" applyFont="1" applyFill="1" applyBorder="1" applyAlignment="1">
      <alignment vertical="center"/>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9"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Ratko.Mark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110" zoomScaleSheetLayoutView="110" zoomScalePageLayoutView="0" workbookViewId="0" topLeftCell="A1">
      <selection activeCell="I13" sqref="I13"/>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42" t="s">
        <v>13</v>
      </c>
      <c r="B1" s="143"/>
      <c r="C1" s="143"/>
      <c r="D1" s="80"/>
      <c r="E1" s="80"/>
      <c r="F1" s="80"/>
      <c r="G1" s="80"/>
      <c r="H1" s="80"/>
      <c r="I1" s="81"/>
      <c r="J1" s="9"/>
      <c r="K1" s="9"/>
      <c r="L1" s="9"/>
    </row>
    <row r="2" spans="1:12" ht="12.75">
      <c r="A2" s="205" t="s">
        <v>14</v>
      </c>
      <c r="B2" s="206"/>
      <c r="C2" s="206"/>
      <c r="D2" s="207"/>
      <c r="E2" s="213" t="s">
        <v>343</v>
      </c>
      <c r="F2" s="214"/>
      <c r="G2" s="120" t="s">
        <v>44</v>
      </c>
      <c r="H2" s="119" t="s">
        <v>349</v>
      </c>
      <c r="I2" s="118"/>
      <c r="J2" s="9"/>
      <c r="K2" s="9"/>
      <c r="L2" s="9"/>
    </row>
    <row r="3" spans="1:12" ht="12.75">
      <c r="A3" s="82"/>
      <c r="B3" s="11"/>
      <c r="C3" s="11"/>
      <c r="D3" s="11"/>
      <c r="E3" s="12"/>
      <c r="F3" s="12"/>
      <c r="G3" s="11"/>
      <c r="H3" s="11"/>
      <c r="I3" s="83"/>
      <c r="J3" s="9"/>
      <c r="K3" s="9"/>
      <c r="L3" s="9"/>
    </row>
    <row r="4" spans="1:12" ht="15">
      <c r="A4" s="208" t="s">
        <v>43</v>
      </c>
      <c r="B4" s="209"/>
      <c r="C4" s="209"/>
      <c r="D4" s="209"/>
      <c r="E4" s="209"/>
      <c r="F4" s="209"/>
      <c r="G4" s="209"/>
      <c r="H4" s="209"/>
      <c r="I4" s="210"/>
      <c r="J4" s="9"/>
      <c r="K4" s="9"/>
      <c r="L4" s="9"/>
    </row>
    <row r="5" spans="1:12" ht="12.75">
      <c r="A5" s="84"/>
      <c r="B5" s="13"/>
      <c r="C5" s="13"/>
      <c r="D5" s="13"/>
      <c r="E5" s="14"/>
      <c r="F5" s="85"/>
      <c r="G5" s="15"/>
      <c r="H5" s="16"/>
      <c r="I5" s="86"/>
      <c r="J5" s="9"/>
      <c r="K5" s="9"/>
      <c r="L5" s="9"/>
    </row>
    <row r="6" spans="1:12" ht="12.75">
      <c r="A6" s="162" t="s">
        <v>15</v>
      </c>
      <c r="B6" s="163"/>
      <c r="C6" s="178" t="s">
        <v>7</v>
      </c>
      <c r="D6" s="179"/>
      <c r="E6" s="26"/>
      <c r="F6" s="26"/>
      <c r="G6" s="26"/>
      <c r="H6" s="26"/>
      <c r="I6" s="87"/>
      <c r="J6" s="9"/>
      <c r="K6" s="9"/>
      <c r="L6" s="9"/>
    </row>
    <row r="7" spans="1:12" ht="12.75">
      <c r="A7" s="88"/>
      <c r="B7" s="19"/>
      <c r="C7" s="13"/>
      <c r="D7" s="13"/>
      <c r="E7" s="26"/>
      <c r="F7" s="26"/>
      <c r="G7" s="26"/>
      <c r="H7" s="26"/>
      <c r="I7" s="87"/>
      <c r="J7" s="9"/>
      <c r="K7" s="9"/>
      <c r="L7" s="9"/>
    </row>
    <row r="8" spans="1:12" ht="12.75">
      <c r="A8" s="211" t="s">
        <v>16</v>
      </c>
      <c r="B8" s="212"/>
      <c r="C8" s="178" t="s">
        <v>8</v>
      </c>
      <c r="D8" s="179"/>
      <c r="E8" s="26"/>
      <c r="F8" s="26"/>
      <c r="G8" s="26"/>
      <c r="H8" s="26"/>
      <c r="I8" s="89"/>
      <c r="J8" s="9"/>
      <c r="K8" s="9"/>
      <c r="L8" s="9"/>
    </row>
    <row r="9" spans="1:12" ht="12.75">
      <c r="A9" s="90"/>
      <c r="B9" s="47"/>
      <c r="C9" s="17"/>
      <c r="D9" s="23"/>
      <c r="E9" s="13"/>
      <c r="F9" s="13"/>
      <c r="G9" s="13"/>
      <c r="H9" s="13"/>
      <c r="I9" s="89"/>
      <c r="J9" s="9"/>
      <c r="K9" s="9"/>
      <c r="L9" s="9"/>
    </row>
    <row r="10" spans="1:12" ht="12.75">
      <c r="A10" s="145" t="s">
        <v>17</v>
      </c>
      <c r="B10" s="203"/>
      <c r="C10" s="178" t="s">
        <v>9</v>
      </c>
      <c r="D10" s="179"/>
      <c r="E10" s="13"/>
      <c r="F10" s="13"/>
      <c r="G10" s="13"/>
      <c r="H10" s="13"/>
      <c r="I10" s="89"/>
      <c r="J10" s="9"/>
      <c r="K10" s="9"/>
      <c r="L10" s="9"/>
    </row>
    <row r="11" spans="1:12" ht="12.75">
      <c r="A11" s="204"/>
      <c r="B11" s="203"/>
      <c r="C11" s="13"/>
      <c r="D11" s="13"/>
      <c r="E11" s="13"/>
      <c r="F11" s="13"/>
      <c r="G11" s="13"/>
      <c r="H11" s="13"/>
      <c r="I11" s="89"/>
      <c r="J11" s="9"/>
      <c r="K11" s="9"/>
      <c r="L11" s="9"/>
    </row>
    <row r="12" spans="1:12" ht="12.75">
      <c r="A12" s="162" t="s">
        <v>18</v>
      </c>
      <c r="B12" s="163"/>
      <c r="C12" s="147" t="s">
        <v>348</v>
      </c>
      <c r="D12" s="197"/>
      <c r="E12" s="197"/>
      <c r="F12" s="197"/>
      <c r="G12" s="197"/>
      <c r="H12" s="197"/>
      <c r="I12" s="198"/>
      <c r="J12" s="9"/>
      <c r="K12" s="9"/>
      <c r="L12" s="9"/>
    </row>
    <row r="13" spans="1:12" ht="12.75">
      <c r="A13" s="88"/>
      <c r="B13" s="19"/>
      <c r="C13" s="18"/>
      <c r="D13" s="13"/>
      <c r="E13" s="13"/>
      <c r="F13" s="13"/>
      <c r="G13" s="13"/>
      <c r="H13" s="13"/>
      <c r="I13" s="89"/>
      <c r="J13" s="9"/>
      <c r="K13" s="9"/>
      <c r="L13" s="9"/>
    </row>
    <row r="14" spans="1:12" ht="12.75">
      <c r="A14" s="162" t="s">
        <v>19</v>
      </c>
      <c r="B14" s="163"/>
      <c r="C14" s="201" t="s">
        <v>177</v>
      </c>
      <c r="D14" s="202"/>
      <c r="E14" s="13"/>
      <c r="F14" s="147" t="s">
        <v>178</v>
      </c>
      <c r="G14" s="197"/>
      <c r="H14" s="197"/>
      <c r="I14" s="198"/>
      <c r="J14" s="9"/>
      <c r="K14" s="9"/>
      <c r="L14" s="9"/>
    </row>
    <row r="15" spans="1:12" ht="12.75">
      <c r="A15" s="88"/>
      <c r="B15" s="19"/>
      <c r="C15" s="13"/>
      <c r="D15" s="13"/>
      <c r="E15" s="13"/>
      <c r="F15" s="13"/>
      <c r="G15" s="13"/>
      <c r="H15" s="13"/>
      <c r="I15" s="89"/>
      <c r="J15" s="9"/>
      <c r="K15" s="9"/>
      <c r="L15" s="9"/>
    </row>
    <row r="16" spans="1:12" ht="12.75">
      <c r="A16" s="162" t="s">
        <v>20</v>
      </c>
      <c r="B16" s="163"/>
      <c r="C16" s="147" t="s">
        <v>10</v>
      </c>
      <c r="D16" s="197"/>
      <c r="E16" s="197"/>
      <c r="F16" s="197"/>
      <c r="G16" s="197"/>
      <c r="H16" s="197"/>
      <c r="I16" s="198"/>
      <c r="J16" s="9"/>
      <c r="K16" s="9"/>
      <c r="L16" s="9"/>
    </row>
    <row r="17" spans="1:12" ht="12.75">
      <c r="A17" s="88"/>
      <c r="B17" s="19"/>
      <c r="C17" s="13"/>
      <c r="D17" s="13"/>
      <c r="E17" s="13"/>
      <c r="F17" s="13"/>
      <c r="G17" s="13"/>
      <c r="H17" s="13"/>
      <c r="I17" s="89"/>
      <c r="J17" s="9"/>
      <c r="K17" s="9"/>
      <c r="L17" s="9"/>
    </row>
    <row r="18" spans="1:12" ht="12.75">
      <c r="A18" s="162" t="s">
        <v>21</v>
      </c>
      <c r="B18" s="163"/>
      <c r="C18" s="193" t="s">
        <v>175</v>
      </c>
      <c r="D18" s="199"/>
      <c r="E18" s="199"/>
      <c r="F18" s="199"/>
      <c r="G18" s="199"/>
      <c r="H18" s="199"/>
      <c r="I18" s="200"/>
      <c r="J18" s="9"/>
      <c r="K18" s="9"/>
      <c r="L18" s="9"/>
    </row>
    <row r="19" spans="1:12" ht="12.75">
      <c r="A19" s="88"/>
      <c r="B19" s="19"/>
      <c r="C19" s="18"/>
      <c r="D19" s="13"/>
      <c r="E19" s="13"/>
      <c r="F19" s="13"/>
      <c r="G19" s="13"/>
      <c r="H19" s="13"/>
      <c r="I19" s="89"/>
      <c r="J19" s="9"/>
      <c r="K19" s="9"/>
      <c r="L19" s="9"/>
    </row>
    <row r="20" spans="1:12" ht="12.75">
      <c r="A20" s="162" t="s">
        <v>22</v>
      </c>
      <c r="B20" s="163"/>
      <c r="C20" s="193" t="s">
        <v>11</v>
      </c>
      <c r="D20" s="194"/>
      <c r="E20" s="194"/>
      <c r="F20" s="194"/>
      <c r="G20" s="194"/>
      <c r="H20" s="194"/>
      <c r="I20" s="195"/>
      <c r="J20" s="9"/>
      <c r="K20" s="9"/>
      <c r="L20" s="9"/>
    </row>
    <row r="21" spans="1:12" ht="12.75">
      <c r="A21" s="88"/>
      <c r="B21" s="19"/>
      <c r="C21" s="18"/>
      <c r="D21" s="13"/>
      <c r="E21" s="13"/>
      <c r="F21" s="13"/>
      <c r="G21" s="13"/>
      <c r="H21" s="13"/>
      <c r="I21" s="89"/>
      <c r="J21" s="9"/>
      <c r="K21" s="9"/>
      <c r="L21" s="9"/>
    </row>
    <row r="22" spans="1:12" ht="12.75">
      <c r="A22" s="162" t="s">
        <v>23</v>
      </c>
      <c r="B22" s="163"/>
      <c r="C22" s="126">
        <v>133</v>
      </c>
      <c r="D22" s="189" t="s">
        <v>178</v>
      </c>
      <c r="E22" s="190"/>
      <c r="F22" s="191"/>
      <c r="G22" s="162"/>
      <c r="H22" s="196"/>
      <c r="I22" s="91"/>
      <c r="J22" s="9"/>
      <c r="K22" s="9"/>
      <c r="L22" s="9"/>
    </row>
    <row r="23" spans="1:12" ht="12.75">
      <c r="A23" s="88"/>
      <c r="B23" s="19"/>
      <c r="C23" s="13"/>
      <c r="D23" s="21"/>
      <c r="E23" s="21"/>
      <c r="F23" s="21"/>
      <c r="G23" s="21"/>
      <c r="H23" s="13"/>
      <c r="I23" s="89"/>
      <c r="J23" s="9"/>
      <c r="K23" s="9"/>
      <c r="L23" s="9"/>
    </row>
    <row r="24" spans="1:12" ht="12.75">
      <c r="A24" s="162" t="s">
        <v>24</v>
      </c>
      <c r="B24" s="163"/>
      <c r="C24" s="126">
        <v>21</v>
      </c>
      <c r="D24" s="189" t="s">
        <v>179</v>
      </c>
      <c r="E24" s="190"/>
      <c r="F24" s="190"/>
      <c r="G24" s="191"/>
      <c r="H24" s="48" t="s">
        <v>27</v>
      </c>
      <c r="I24" s="134">
        <v>8712</v>
      </c>
      <c r="J24" s="9"/>
      <c r="K24" s="9"/>
      <c r="L24" s="9"/>
    </row>
    <row r="25" spans="1:12" ht="12.75">
      <c r="A25" s="88"/>
      <c r="B25" s="19"/>
      <c r="C25" s="13"/>
      <c r="D25" s="21"/>
      <c r="E25" s="21"/>
      <c r="F25" s="21"/>
      <c r="G25" s="19"/>
      <c r="H25" s="19" t="s">
        <v>28</v>
      </c>
      <c r="I25" s="92"/>
      <c r="J25" s="9"/>
      <c r="K25" s="9"/>
      <c r="L25" s="9"/>
    </row>
    <row r="26" spans="1:12" ht="12.75">
      <c r="A26" s="162" t="s">
        <v>25</v>
      </c>
      <c r="B26" s="163"/>
      <c r="C26" s="127" t="s">
        <v>345</v>
      </c>
      <c r="D26" s="22"/>
      <c r="E26" s="30"/>
      <c r="F26" s="21"/>
      <c r="G26" s="192" t="s">
        <v>29</v>
      </c>
      <c r="H26" s="163"/>
      <c r="I26" s="114" t="s">
        <v>158</v>
      </c>
      <c r="J26" s="9"/>
      <c r="K26" s="9"/>
      <c r="L26" s="9"/>
    </row>
    <row r="27" spans="1:12" ht="12.75">
      <c r="A27" s="88"/>
      <c r="B27" s="19"/>
      <c r="C27" s="13"/>
      <c r="D27" s="21"/>
      <c r="E27" s="21"/>
      <c r="F27" s="21"/>
      <c r="G27" s="21"/>
      <c r="H27" s="13"/>
      <c r="I27" s="93"/>
      <c r="J27" s="9"/>
      <c r="K27" s="9"/>
      <c r="L27" s="9"/>
    </row>
    <row r="28" spans="1:12" ht="12.75">
      <c r="A28" s="182" t="s">
        <v>26</v>
      </c>
      <c r="B28" s="183"/>
      <c r="C28" s="184"/>
      <c r="D28" s="184"/>
      <c r="E28" s="185" t="s">
        <v>30</v>
      </c>
      <c r="F28" s="186"/>
      <c r="G28" s="186"/>
      <c r="H28" s="187" t="s">
        <v>15</v>
      </c>
      <c r="I28" s="188"/>
      <c r="J28" s="9"/>
      <c r="K28" s="9"/>
      <c r="L28" s="9"/>
    </row>
    <row r="29" spans="1:12" ht="12.75">
      <c r="A29" s="94"/>
      <c r="B29" s="30"/>
      <c r="C29" s="30"/>
      <c r="D29" s="23"/>
      <c r="E29" s="13"/>
      <c r="F29" s="13"/>
      <c r="G29" s="13"/>
      <c r="H29" s="24"/>
      <c r="I29" s="93"/>
      <c r="J29" s="9"/>
      <c r="K29" s="9"/>
      <c r="L29" s="9"/>
    </row>
    <row r="30" spans="1:12" ht="12.75">
      <c r="A30" s="169"/>
      <c r="B30" s="170"/>
      <c r="C30" s="170"/>
      <c r="D30" s="171"/>
      <c r="E30" s="169"/>
      <c r="F30" s="170"/>
      <c r="G30" s="170"/>
      <c r="H30" s="178"/>
      <c r="I30" s="179"/>
      <c r="J30" s="9"/>
      <c r="K30" s="9"/>
      <c r="L30" s="9"/>
    </row>
    <row r="31" spans="1:12" ht="12.75">
      <c r="A31" s="88"/>
      <c r="B31" s="19"/>
      <c r="C31" s="18"/>
      <c r="D31" s="180"/>
      <c r="E31" s="180"/>
      <c r="F31" s="180"/>
      <c r="G31" s="181"/>
      <c r="H31" s="13"/>
      <c r="I31" s="95"/>
      <c r="J31" s="9"/>
      <c r="K31" s="9"/>
      <c r="L31" s="9"/>
    </row>
    <row r="32" spans="1:12" ht="12.75">
      <c r="A32" s="169"/>
      <c r="B32" s="170"/>
      <c r="C32" s="170"/>
      <c r="D32" s="171"/>
      <c r="E32" s="169"/>
      <c r="F32" s="170"/>
      <c r="G32" s="170"/>
      <c r="H32" s="178"/>
      <c r="I32" s="179"/>
      <c r="J32" s="9"/>
      <c r="K32" s="9"/>
      <c r="L32" s="9"/>
    </row>
    <row r="33" spans="1:12" ht="12.75">
      <c r="A33" s="88"/>
      <c r="B33" s="19"/>
      <c r="C33" s="18"/>
      <c r="D33" s="25"/>
      <c r="E33" s="25"/>
      <c r="F33" s="25"/>
      <c r="G33" s="26"/>
      <c r="H33" s="13"/>
      <c r="I33" s="96"/>
      <c r="J33" s="9"/>
      <c r="K33" s="9"/>
      <c r="L33" s="9"/>
    </row>
    <row r="34" spans="1:12" ht="12.75">
      <c r="A34" s="172"/>
      <c r="B34" s="173"/>
      <c r="C34" s="173"/>
      <c r="D34" s="174"/>
      <c r="E34" s="172"/>
      <c r="F34" s="173"/>
      <c r="G34" s="173"/>
      <c r="H34" s="176"/>
      <c r="I34" s="177"/>
      <c r="J34" s="9"/>
      <c r="K34" s="9"/>
      <c r="L34" s="9"/>
    </row>
    <row r="35" spans="1:12" ht="12.75">
      <c r="A35" s="88"/>
      <c r="B35" s="19"/>
      <c r="C35" s="18"/>
      <c r="D35" s="25"/>
      <c r="E35" s="25"/>
      <c r="F35" s="25"/>
      <c r="G35" s="26"/>
      <c r="H35" s="13"/>
      <c r="I35" s="96"/>
      <c r="J35" s="9"/>
      <c r="K35" s="9"/>
      <c r="L35" s="9"/>
    </row>
    <row r="36" spans="1:12" ht="12.75">
      <c r="A36" s="172"/>
      <c r="B36" s="173"/>
      <c r="C36" s="173"/>
      <c r="D36" s="174"/>
      <c r="E36" s="172"/>
      <c r="F36" s="173"/>
      <c r="G36" s="173"/>
      <c r="H36" s="176"/>
      <c r="I36" s="177"/>
      <c r="J36" s="9"/>
      <c r="K36" s="9"/>
      <c r="L36" s="9"/>
    </row>
    <row r="37" spans="1:12" ht="12.75">
      <c r="A37" s="97"/>
      <c r="B37" s="27"/>
      <c r="C37" s="152"/>
      <c r="D37" s="153"/>
      <c r="E37" s="13"/>
      <c r="F37" s="152"/>
      <c r="G37" s="153"/>
      <c r="H37" s="13"/>
      <c r="I37" s="89"/>
      <c r="J37" s="9"/>
      <c r="K37" s="9"/>
      <c r="L37" s="9"/>
    </row>
    <row r="38" spans="1:12" ht="12.75">
      <c r="A38" s="169"/>
      <c r="B38" s="170"/>
      <c r="C38" s="170"/>
      <c r="D38" s="171"/>
      <c r="E38" s="169"/>
      <c r="F38" s="170"/>
      <c r="G38" s="170"/>
      <c r="H38" s="178"/>
      <c r="I38" s="179"/>
      <c r="J38" s="9"/>
      <c r="K38" s="9"/>
      <c r="L38" s="9"/>
    </row>
    <row r="39" spans="1:12" ht="12.75">
      <c r="A39" s="97"/>
      <c r="B39" s="27"/>
      <c r="C39" s="28"/>
      <c r="D39" s="29"/>
      <c r="E39" s="13"/>
      <c r="F39" s="28"/>
      <c r="G39" s="29"/>
      <c r="H39" s="13"/>
      <c r="I39" s="89"/>
      <c r="J39" s="9"/>
      <c r="K39" s="9"/>
      <c r="L39" s="9"/>
    </row>
    <row r="40" spans="1:12" ht="12.75">
      <c r="A40" s="172"/>
      <c r="B40" s="173"/>
      <c r="C40" s="173"/>
      <c r="D40" s="174"/>
      <c r="E40" s="172"/>
      <c r="F40" s="173"/>
      <c r="G40" s="173"/>
      <c r="H40" s="176"/>
      <c r="I40" s="177"/>
      <c r="J40" s="9"/>
      <c r="K40" s="9"/>
      <c r="L40" s="9"/>
    </row>
    <row r="41" spans="1:12" ht="12.75">
      <c r="A41" s="115"/>
      <c r="B41" s="30"/>
      <c r="C41" s="30"/>
      <c r="D41" s="30"/>
      <c r="E41" s="20"/>
      <c r="F41" s="116"/>
      <c r="G41" s="116"/>
      <c r="H41" s="117"/>
      <c r="I41" s="98"/>
      <c r="J41" s="9"/>
      <c r="K41" s="9"/>
      <c r="L41" s="9"/>
    </row>
    <row r="42" spans="1:12" ht="12.75">
      <c r="A42" s="97"/>
      <c r="B42" s="27"/>
      <c r="C42" s="28"/>
      <c r="D42" s="29"/>
      <c r="E42" s="13"/>
      <c r="F42" s="28"/>
      <c r="G42" s="29"/>
      <c r="H42" s="13"/>
      <c r="I42" s="89"/>
      <c r="J42" s="9"/>
      <c r="K42" s="9"/>
      <c r="L42" s="9"/>
    </row>
    <row r="43" spans="1:12" ht="12.75">
      <c r="A43" s="99"/>
      <c r="B43" s="31"/>
      <c r="C43" s="31"/>
      <c r="D43" s="17"/>
      <c r="E43" s="17"/>
      <c r="F43" s="31"/>
      <c r="G43" s="17"/>
      <c r="H43" s="17"/>
      <c r="I43" s="100"/>
      <c r="J43" s="9"/>
      <c r="K43" s="9"/>
      <c r="L43" s="9"/>
    </row>
    <row r="44" spans="1:12" ht="12.75">
      <c r="A44" s="145" t="s">
        <v>31</v>
      </c>
      <c r="B44" s="146"/>
      <c r="C44" s="147" t="s">
        <v>346</v>
      </c>
      <c r="D44" s="148"/>
      <c r="E44" s="148"/>
      <c r="F44" s="148"/>
      <c r="G44" s="148"/>
      <c r="H44" s="148"/>
      <c r="I44" s="175"/>
      <c r="J44" s="9"/>
      <c r="K44" s="9"/>
      <c r="L44" s="9"/>
    </row>
    <row r="45" spans="1:12" ht="12.75">
      <c r="A45" s="97"/>
      <c r="B45" s="27"/>
      <c r="C45" s="152"/>
      <c r="D45" s="153"/>
      <c r="E45" s="13"/>
      <c r="F45" s="152"/>
      <c r="G45" s="168"/>
      <c r="H45" s="32"/>
      <c r="I45" s="101"/>
      <c r="J45" s="9"/>
      <c r="K45" s="9"/>
      <c r="L45" s="9"/>
    </row>
    <row r="46" spans="1:12" ht="12.75">
      <c r="A46" s="145" t="s">
        <v>32</v>
      </c>
      <c r="B46" s="146"/>
      <c r="C46" s="147" t="s">
        <v>181</v>
      </c>
      <c r="D46" s="148"/>
      <c r="E46" s="148"/>
      <c r="F46" s="148"/>
      <c r="G46" s="148"/>
      <c r="H46" s="148"/>
      <c r="I46" s="148"/>
      <c r="J46" s="9"/>
      <c r="K46" s="9"/>
      <c r="L46" s="9"/>
    </row>
    <row r="47" spans="1:12" ht="12.75">
      <c r="A47" s="88"/>
      <c r="B47" s="19"/>
      <c r="C47" s="18" t="s">
        <v>45</v>
      </c>
      <c r="D47" s="13"/>
      <c r="E47" s="13"/>
      <c r="F47" s="13"/>
      <c r="G47" s="13"/>
      <c r="H47" s="13"/>
      <c r="I47" s="89"/>
      <c r="J47" s="9"/>
      <c r="K47" s="9"/>
      <c r="L47" s="9"/>
    </row>
    <row r="48" spans="1:12" ht="12.75">
      <c r="A48" s="145" t="s">
        <v>33</v>
      </c>
      <c r="B48" s="146"/>
      <c r="C48" s="149" t="s">
        <v>183</v>
      </c>
      <c r="D48" s="150"/>
      <c r="E48" s="151"/>
      <c r="F48" s="124"/>
      <c r="G48" s="125" t="s">
        <v>3</v>
      </c>
      <c r="H48" s="147" t="s">
        <v>347</v>
      </c>
      <c r="I48" s="148"/>
      <c r="J48" s="9"/>
      <c r="K48" s="9"/>
      <c r="L48" s="9"/>
    </row>
    <row r="49" spans="1:12" ht="12.75">
      <c r="A49" s="88"/>
      <c r="B49" s="19"/>
      <c r="C49" s="18"/>
      <c r="D49" s="13"/>
      <c r="E49" s="13"/>
      <c r="F49" s="13"/>
      <c r="G49" s="13"/>
      <c r="H49" s="13"/>
      <c r="I49" s="89"/>
      <c r="J49" s="9"/>
      <c r="K49" s="9"/>
      <c r="L49" s="9"/>
    </row>
    <row r="50" spans="1:12" ht="12.75">
      <c r="A50" s="145" t="s">
        <v>21</v>
      </c>
      <c r="B50" s="146"/>
      <c r="C50" s="159" t="s">
        <v>182</v>
      </c>
      <c r="D50" s="160"/>
      <c r="E50" s="160"/>
      <c r="F50" s="160"/>
      <c r="G50" s="160"/>
      <c r="H50" s="160"/>
      <c r="I50" s="161"/>
      <c r="J50" s="9"/>
      <c r="K50" s="9"/>
      <c r="L50" s="9"/>
    </row>
    <row r="51" spans="1:12" ht="12.75">
      <c r="A51" s="88"/>
      <c r="B51" s="19"/>
      <c r="C51" s="13"/>
      <c r="D51" s="13"/>
      <c r="E51" s="13"/>
      <c r="F51" s="13"/>
      <c r="G51" s="13"/>
      <c r="H51" s="13"/>
      <c r="I51" s="89"/>
      <c r="J51" s="9"/>
      <c r="K51" s="9"/>
      <c r="L51" s="9"/>
    </row>
    <row r="52" spans="1:12" ht="12.75">
      <c r="A52" s="162" t="s">
        <v>34</v>
      </c>
      <c r="B52" s="163"/>
      <c r="C52" s="164" t="s">
        <v>12</v>
      </c>
      <c r="D52" s="160"/>
      <c r="E52" s="160"/>
      <c r="F52" s="160"/>
      <c r="G52" s="160"/>
      <c r="H52" s="160"/>
      <c r="I52" s="165"/>
      <c r="J52" s="9"/>
      <c r="K52" s="9"/>
      <c r="L52" s="9"/>
    </row>
    <row r="53" spans="1:12" ht="12.75">
      <c r="A53" s="102"/>
      <c r="B53" s="17"/>
      <c r="C53" s="144" t="s">
        <v>35</v>
      </c>
      <c r="D53" s="144"/>
      <c r="E53" s="144"/>
      <c r="F53" s="144"/>
      <c r="G53" s="144"/>
      <c r="H53" s="144"/>
      <c r="I53" s="103"/>
      <c r="J53" s="9"/>
      <c r="K53" s="9"/>
      <c r="L53" s="9"/>
    </row>
    <row r="54" spans="1:12" ht="12.75">
      <c r="A54" s="102"/>
      <c r="B54" s="17"/>
      <c r="C54" s="33"/>
      <c r="D54" s="33"/>
      <c r="E54" s="33"/>
      <c r="F54" s="33"/>
      <c r="G54" s="33"/>
      <c r="H54" s="33"/>
      <c r="I54" s="103"/>
      <c r="J54" s="9"/>
      <c r="K54" s="9"/>
      <c r="L54" s="9"/>
    </row>
    <row r="55" spans="1:12" ht="12.75">
      <c r="A55" s="102"/>
      <c r="B55" s="166" t="s">
        <v>36</v>
      </c>
      <c r="C55" s="167"/>
      <c r="D55" s="167"/>
      <c r="E55" s="167"/>
      <c r="F55" s="46"/>
      <c r="G55" s="46"/>
      <c r="H55" s="46"/>
      <c r="I55" s="104"/>
      <c r="J55" s="9"/>
      <c r="K55" s="9"/>
      <c r="L55" s="9"/>
    </row>
    <row r="56" spans="1:12" ht="12.75">
      <c r="A56" s="102"/>
      <c r="B56" s="139" t="s">
        <v>37</v>
      </c>
      <c r="C56" s="140"/>
      <c r="D56" s="140"/>
      <c r="E56" s="140"/>
      <c r="F56" s="140"/>
      <c r="G56" s="140"/>
      <c r="H56" s="140"/>
      <c r="I56" s="141"/>
      <c r="J56" s="9"/>
      <c r="K56" s="9"/>
      <c r="L56" s="9"/>
    </row>
    <row r="57" spans="1:12" ht="12.75">
      <c r="A57" s="102"/>
      <c r="B57" s="139" t="s">
        <v>38</v>
      </c>
      <c r="C57" s="140"/>
      <c r="D57" s="140"/>
      <c r="E57" s="140"/>
      <c r="F57" s="140"/>
      <c r="G57" s="140"/>
      <c r="H57" s="140"/>
      <c r="I57" s="104"/>
      <c r="J57" s="9"/>
      <c r="K57" s="9"/>
      <c r="L57" s="9"/>
    </row>
    <row r="58" spans="1:12" ht="12.75">
      <c r="A58" s="102"/>
      <c r="B58" s="139" t="s">
        <v>39</v>
      </c>
      <c r="C58" s="140"/>
      <c r="D58" s="140"/>
      <c r="E58" s="140"/>
      <c r="F58" s="140"/>
      <c r="G58" s="140"/>
      <c r="H58" s="140"/>
      <c r="I58" s="141"/>
      <c r="J58" s="9"/>
      <c r="K58" s="9"/>
      <c r="L58" s="9"/>
    </row>
    <row r="59" spans="1:12" ht="12.75">
      <c r="A59" s="102"/>
      <c r="B59" s="139" t="s">
        <v>40</v>
      </c>
      <c r="C59" s="140"/>
      <c r="D59" s="140"/>
      <c r="E59" s="140"/>
      <c r="F59" s="140"/>
      <c r="G59" s="140"/>
      <c r="H59" s="140"/>
      <c r="I59" s="141"/>
      <c r="J59" s="9"/>
      <c r="K59" s="9"/>
      <c r="L59" s="9"/>
    </row>
    <row r="60" spans="1:12" ht="12.75">
      <c r="A60" s="102"/>
      <c r="B60" s="105"/>
      <c r="C60" s="106"/>
      <c r="D60" s="106"/>
      <c r="E60" s="106"/>
      <c r="F60" s="106"/>
      <c r="G60" s="106"/>
      <c r="H60" s="106"/>
      <c r="I60" s="107"/>
      <c r="J60" s="9"/>
      <c r="K60" s="9"/>
      <c r="L60" s="9"/>
    </row>
    <row r="61" spans="1:12" ht="13.5" thickBot="1">
      <c r="A61" s="108" t="s">
        <v>4</v>
      </c>
      <c r="B61" s="13"/>
      <c r="C61" s="13"/>
      <c r="D61" s="13"/>
      <c r="E61" s="13"/>
      <c r="F61" s="13"/>
      <c r="G61" s="34"/>
      <c r="H61" s="35"/>
      <c r="I61" s="109"/>
      <c r="J61" s="9"/>
      <c r="K61" s="9"/>
      <c r="L61" s="9"/>
    </row>
    <row r="62" spans="1:12" ht="12.75">
      <c r="A62" s="84"/>
      <c r="B62" s="13"/>
      <c r="C62" s="13"/>
      <c r="D62" s="13"/>
      <c r="E62" s="17" t="s">
        <v>41</v>
      </c>
      <c r="F62" s="30"/>
      <c r="G62" s="154" t="s">
        <v>42</v>
      </c>
      <c r="H62" s="155"/>
      <c r="I62" s="156"/>
      <c r="J62" s="9"/>
      <c r="K62" s="9"/>
      <c r="L62" s="9"/>
    </row>
    <row r="63" spans="1:12" ht="12.75">
      <c r="A63" s="110"/>
      <c r="B63" s="111"/>
      <c r="C63" s="112"/>
      <c r="D63" s="112"/>
      <c r="E63" s="112"/>
      <c r="F63" s="112"/>
      <c r="G63" s="157"/>
      <c r="H63" s="158"/>
      <c r="I63" s="113"/>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6:D36" name="Range1_11_1_1_1"/>
  </protectedRanges>
  <mergeCells count="73">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A34:D34"/>
    <mergeCell ref="E34:G34"/>
    <mergeCell ref="H34:I34"/>
    <mergeCell ref="A36:D36"/>
    <mergeCell ref="E36:G36"/>
    <mergeCell ref="H36:I36"/>
    <mergeCell ref="F45:G45"/>
    <mergeCell ref="C37:D37"/>
    <mergeCell ref="F37:G37"/>
    <mergeCell ref="A38:D38"/>
    <mergeCell ref="E38:G38"/>
    <mergeCell ref="A40:D40"/>
    <mergeCell ref="E40:G40"/>
    <mergeCell ref="C44:I44"/>
    <mergeCell ref="H40:I40"/>
    <mergeCell ref="H38:I38"/>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5:D45"/>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Ratko.Mark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1">
      <selection activeCell="P14" sqref="P14"/>
    </sheetView>
  </sheetViews>
  <sheetFormatPr defaultColWidth="9.140625" defaultRowHeight="12.75"/>
  <cols>
    <col min="1" max="7" width="9.140625" style="49" customWidth="1"/>
    <col min="8" max="8" width="8.140625" style="49" customWidth="1"/>
    <col min="9" max="9" width="9.140625" style="49" customWidth="1"/>
    <col min="10" max="10" width="15.8515625" style="49" bestFit="1" customWidth="1"/>
    <col min="11" max="11" width="13.28125" style="49" customWidth="1"/>
    <col min="12" max="16384" width="9.140625" style="49" customWidth="1"/>
  </cols>
  <sheetData>
    <row r="1" spans="1:11" ht="12.75" customHeight="1">
      <c r="A1" s="219" t="s">
        <v>97</v>
      </c>
      <c r="B1" s="219"/>
      <c r="C1" s="219"/>
      <c r="D1" s="219"/>
      <c r="E1" s="219"/>
      <c r="F1" s="219"/>
      <c r="G1" s="219"/>
      <c r="H1" s="219"/>
      <c r="I1" s="219"/>
      <c r="J1" s="219"/>
      <c r="K1" s="219"/>
    </row>
    <row r="2" spans="1:11" ht="12.75" customHeight="1">
      <c r="A2" s="220" t="s">
        <v>350</v>
      </c>
      <c r="B2" s="220"/>
      <c r="C2" s="220"/>
      <c r="D2" s="220"/>
      <c r="E2" s="220"/>
      <c r="F2" s="220"/>
      <c r="G2" s="220"/>
      <c r="H2" s="220"/>
      <c r="I2" s="220"/>
      <c r="J2" s="220"/>
      <c r="K2" s="220"/>
    </row>
    <row r="3" spans="1:11" ht="12.75">
      <c r="A3" s="224" t="s">
        <v>180</v>
      </c>
      <c r="B3" s="224"/>
      <c r="C3" s="224"/>
      <c r="D3" s="224"/>
      <c r="E3" s="224"/>
      <c r="F3" s="224"/>
      <c r="G3" s="224"/>
      <c r="H3" s="224"/>
      <c r="I3" s="224"/>
      <c r="J3" s="224"/>
      <c r="K3" s="224"/>
    </row>
    <row r="4" spans="1:11" ht="24">
      <c r="A4" s="221" t="s">
        <v>93</v>
      </c>
      <c r="B4" s="222"/>
      <c r="C4" s="222"/>
      <c r="D4" s="222"/>
      <c r="E4" s="222"/>
      <c r="F4" s="222"/>
      <c r="G4" s="222"/>
      <c r="H4" s="223"/>
      <c r="I4" s="54" t="s">
        <v>94</v>
      </c>
      <c r="J4" s="55" t="s">
        <v>95</v>
      </c>
      <c r="K4" s="56" t="s">
        <v>96</v>
      </c>
    </row>
    <row r="5" spans="1:11" ht="12.75">
      <c r="A5" s="215">
        <v>1</v>
      </c>
      <c r="B5" s="215"/>
      <c r="C5" s="215"/>
      <c r="D5" s="215"/>
      <c r="E5" s="215"/>
      <c r="F5" s="215"/>
      <c r="G5" s="215"/>
      <c r="H5" s="215"/>
      <c r="I5" s="53">
        <v>2</v>
      </c>
      <c r="J5" s="52">
        <v>3</v>
      </c>
      <c r="K5" s="52">
        <v>4</v>
      </c>
    </row>
    <row r="6" spans="1:11" ht="12.75">
      <c r="A6" s="216"/>
      <c r="B6" s="217"/>
      <c r="C6" s="217"/>
      <c r="D6" s="217"/>
      <c r="E6" s="217"/>
      <c r="F6" s="217"/>
      <c r="G6" s="217"/>
      <c r="H6" s="217"/>
      <c r="I6" s="217"/>
      <c r="J6" s="217"/>
      <c r="K6" s="218"/>
    </row>
    <row r="7" spans="1:11" ht="17.25" customHeight="1">
      <c r="A7" s="228" t="s">
        <v>184</v>
      </c>
      <c r="B7" s="229"/>
      <c r="C7" s="229"/>
      <c r="D7" s="229"/>
      <c r="E7" s="229"/>
      <c r="F7" s="229"/>
      <c r="G7" s="229"/>
      <c r="H7" s="230"/>
      <c r="I7" s="3">
        <v>1</v>
      </c>
      <c r="J7" s="6"/>
      <c r="K7" s="6"/>
    </row>
    <row r="8" spans="1:11" ht="12.75">
      <c r="A8" s="231" t="s">
        <v>185</v>
      </c>
      <c r="B8" s="232"/>
      <c r="C8" s="232"/>
      <c r="D8" s="232"/>
      <c r="E8" s="232"/>
      <c r="F8" s="232"/>
      <c r="G8" s="232"/>
      <c r="H8" s="233"/>
      <c r="I8" s="1">
        <v>2</v>
      </c>
      <c r="J8" s="50">
        <f>J9+J16+J26+J35+J39</f>
        <v>20771000000</v>
      </c>
      <c r="K8" s="50">
        <f>K9+K16+K26+K35+K39</f>
        <v>20512000000</v>
      </c>
    </row>
    <row r="9" spans="1:11" ht="12.75">
      <c r="A9" s="225" t="s">
        <v>46</v>
      </c>
      <c r="B9" s="226"/>
      <c r="C9" s="226"/>
      <c r="D9" s="226"/>
      <c r="E9" s="226"/>
      <c r="F9" s="226"/>
      <c r="G9" s="226"/>
      <c r="H9" s="227"/>
      <c r="I9" s="1">
        <v>3</v>
      </c>
      <c r="J9" s="50">
        <f>SUM(J10:J15)</f>
        <v>733000000</v>
      </c>
      <c r="K9" s="131">
        <f>SUM(K10:K15)</f>
        <v>829000000</v>
      </c>
    </row>
    <row r="10" spans="1:11" ht="12.75" customHeight="1">
      <c r="A10" s="225" t="s">
        <v>186</v>
      </c>
      <c r="B10" s="226"/>
      <c r="C10" s="226"/>
      <c r="D10" s="226"/>
      <c r="E10" s="226"/>
      <c r="F10" s="226"/>
      <c r="G10" s="226"/>
      <c r="H10" s="227"/>
      <c r="I10" s="1">
        <v>4</v>
      </c>
      <c r="J10" s="130"/>
      <c r="K10" s="130"/>
    </row>
    <row r="11" spans="1:11" ht="26.25" customHeight="1">
      <c r="A11" s="225" t="s">
        <v>187</v>
      </c>
      <c r="B11" s="226"/>
      <c r="C11" s="226"/>
      <c r="D11" s="226"/>
      <c r="E11" s="226"/>
      <c r="F11" s="226"/>
      <c r="G11" s="226"/>
      <c r="H11" s="227"/>
      <c r="I11" s="1">
        <v>5</v>
      </c>
      <c r="J11" s="130">
        <v>79000000</v>
      </c>
      <c r="K11" s="130">
        <v>94000000</v>
      </c>
    </row>
    <row r="12" spans="1:11" ht="12.75" customHeight="1">
      <c r="A12" s="225" t="s">
        <v>2</v>
      </c>
      <c r="B12" s="226"/>
      <c r="C12" s="226"/>
      <c r="D12" s="226"/>
      <c r="E12" s="226"/>
      <c r="F12" s="226"/>
      <c r="G12" s="226"/>
      <c r="H12" s="227"/>
      <c r="I12" s="1">
        <v>6</v>
      </c>
      <c r="J12" s="130"/>
      <c r="K12" s="130"/>
    </row>
    <row r="13" spans="1:11" ht="12.75" customHeight="1">
      <c r="A13" s="225" t="s">
        <v>189</v>
      </c>
      <c r="B13" s="226"/>
      <c r="C13" s="226"/>
      <c r="D13" s="226"/>
      <c r="E13" s="226"/>
      <c r="F13" s="226"/>
      <c r="G13" s="226"/>
      <c r="H13" s="227"/>
      <c r="I13" s="1">
        <v>7</v>
      </c>
      <c r="J13" s="130">
        <v>62000000</v>
      </c>
      <c r="K13" s="130">
        <v>87000000</v>
      </c>
    </row>
    <row r="14" spans="1:11" ht="12.75" customHeight="1">
      <c r="A14" s="225" t="s">
        <v>188</v>
      </c>
      <c r="B14" s="226"/>
      <c r="C14" s="226"/>
      <c r="D14" s="226"/>
      <c r="E14" s="226"/>
      <c r="F14" s="226"/>
      <c r="G14" s="226"/>
      <c r="H14" s="227"/>
      <c r="I14" s="1">
        <v>8</v>
      </c>
      <c r="J14" s="130">
        <v>591000000</v>
      </c>
      <c r="K14" s="130">
        <v>647000000</v>
      </c>
    </row>
    <row r="15" spans="1:11" ht="12.75" customHeight="1">
      <c r="A15" s="225" t="s">
        <v>47</v>
      </c>
      <c r="B15" s="226"/>
      <c r="C15" s="226"/>
      <c r="D15" s="226"/>
      <c r="E15" s="226"/>
      <c r="F15" s="226"/>
      <c r="G15" s="226"/>
      <c r="H15" s="227"/>
      <c r="I15" s="1">
        <v>9</v>
      </c>
      <c r="J15" s="130">
        <v>1000000</v>
      </c>
      <c r="K15" s="130">
        <v>1000000</v>
      </c>
    </row>
    <row r="16" spans="1:11" ht="12.75">
      <c r="A16" s="225" t="s">
        <v>48</v>
      </c>
      <c r="B16" s="226"/>
      <c r="C16" s="226"/>
      <c r="D16" s="226"/>
      <c r="E16" s="226"/>
      <c r="F16" s="226"/>
      <c r="G16" s="226"/>
      <c r="H16" s="227"/>
      <c r="I16" s="1">
        <v>10</v>
      </c>
      <c r="J16" s="50">
        <f>SUM(J17:J25)</f>
        <v>17085000000</v>
      </c>
      <c r="K16" s="131">
        <f>SUM(K17:K25)</f>
        <v>16733000000</v>
      </c>
    </row>
    <row r="17" spans="1:11" ht="12.75">
      <c r="A17" s="225" t="s">
        <v>49</v>
      </c>
      <c r="B17" s="226"/>
      <c r="C17" s="226"/>
      <c r="D17" s="226"/>
      <c r="E17" s="226"/>
      <c r="F17" s="226"/>
      <c r="G17" s="226"/>
      <c r="H17" s="227"/>
      <c r="I17" s="1">
        <v>11</v>
      </c>
      <c r="J17" s="130">
        <v>1000000000</v>
      </c>
      <c r="K17" s="130">
        <v>1001000000</v>
      </c>
    </row>
    <row r="18" spans="1:11" ht="12.75">
      <c r="A18" s="225" t="s">
        <v>190</v>
      </c>
      <c r="B18" s="226"/>
      <c r="C18" s="226"/>
      <c r="D18" s="226"/>
      <c r="E18" s="226"/>
      <c r="F18" s="226"/>
      <c r="G18" s="226"/>
      <c r="H18" s="227"/>
      <c r="I18" s="1">
        <v>12</v>
      </c>
      <c r="J18" s="130">
        <v>7432000000</v>
      </c>
      <c r="K18" s="130">
        <v>7269000000</v>
      </c>
    </row>
    <row r="19" spans="1:11" s="138" customFormat="1" ht="12.75">
      <c r="A19" s="234" t="s">
        <v>191</v>
      </c>
      <c r="B19" s="235"/>
      <c r="C19" s="235"/>
      <c r="D19" s="235"/>
      <c r="E19" s="235"/>
      <c r="F19" s="235"/>
      <c r="G19" s="235"/>
      <c r="H19" s="236"/>
      <c r="I19" s="137">
        <v>13</v>
      </c>
      <c r="J19" s="130">
        <v>5787000000</v>
      </c>
      <c r="K19" s="130">
        <v>5627000000</v>
      </c>
    </row>
    <row r="20" spans="1:11" s="138" customFormat="1" ht="12.75">
      <c r="A20" s="234" t="s">
        <v>192</v>
      </c>
      <c r="B20" s="235"/>
      <c r="C20" s="235"/>
      <c r="D20" s="235"/>
      <c r="E20" s="235"/>
      <c r="F20" s="235"/>
      <c r="G20" s="235"/>
      <c r="H20" s="236"/>
      <c r="I20" s="137">
        <v>14</v>
      </c>
      <c r="J20" s="130">
        <v>311000000</v>
      </c>
      <c r="K20" s="130">
        <v>328000000</v>
      </c>
    </row>
    <row r="21" spans="1:11" s="138" customFormat="1" ht="12.75">
      <c r="A21" s="234" t="s">
        <v>50</v>
      </c>
      <c r="B21" s="235"/>
      <c r="C21" s="235"/>
      <c r="D21" s="235"/>
      <c r="E21" s="235"/>
      <c r="F21" s="235"/>
      <c r="G21" s="235"/>
      <c r="H21" s="236"/>
      <c r="I21" s="137">
        <v>15</v>
      </c>
      <c r="J21" s="130"/>
      <c r="K21" s="130"/>
    </row>
    <row r="22" spans="1:11" s="138" customFormat="1" ht="12.75">
      <c r="A22" s="234" t="s">
        <v>193</v>
      </c>
      <c r="B22" s="235"/>
      <c r="C22" s="235"/>
      <c r="D22" s="235"/>
      <c r="E22" s="235"/>
      <c r="F22" s="235"/>
      <c r="G22" s="235"/>
      <c r="H22" s="236"/>
      <c r="I22" s="137">
        <v>16</v>
      </c>
      <c r="J22" s="130">
        <v>22000000</v>
      </c>
      <c r="K22" s="130">
        <v>61000000</v>
      </c>
    </row>
    <row r="23" spans="1:11" s="138" customFormat="1" ht="12.75">
      <c r="A23" s="234" t="s">
        <v>194</v>
      </c>
      <c r="B23" s="235"/>
      <c r="C23" s="235"/>
      <c r="D23" s="235"/>
      <c r="E23" s="235"/>
      <c r="F23" s="235"/>
      <c r="G23" s="235"/>
      <c r="H23" s="236"/>
      <c r="I23" s="137">
        <v>17</v>
      </c>
      <c r="J23" s="130">
        <v>2524000000</v>
      </c>
      <c r="K23" s="130">
        <v>2439000000</v>
      </c>
    </row>
    <row r="24" spans="1:11" s="138" customFormat="1" ht="12.75">
      <c r="A24" s="234" t="s">
        <v>195</v>
      </c>
      <c r="B24" s="235"/>
      <c r="C24" s="235"/>
      <c r="D24" s="235"/>
      <c r="E24" s="235"/>
      <c r="F24" s="235"/>
      <c r="G24" s="235"/>
      <c r="H24" s="236"/>
      <c r="I24" s="137">
        <v>18</v>
      </c>
      <c r="J24" s="130">
        <v>3000000</v>
      </c>
      <c r="K24" s="130">
        <v>3000000</v>
      </c>
    </row>
    <row r="25" spans="1:11" ht="12.75">
      <c r="A25" s="225" t="s">
        <v>196</v>
      </c>
      <c r="B25" s="226"/>
      <c r="C25" s="226"/>
      <c r="D25" s="226"/>
      <c r="E25" s="226"/>
      <c r="F25" s="226"/>
      <c r="G25" s="226"/>
      <c r="H25" s="227"/>
      <c r="I25" s="1">
        <v>19</v>
      </c>
      <c r="J25" s="130">
        <v>6000000</v>
      </c>
      <c r="K25" s="130">
        <v>5000000</v>
      </c>
    </row>
    <row r="26" spans="1:11" ht="12.75">
      <c r="A26" s="225" t="s">
        <v>197</v>
      </c>
      <c r="B26" s="226"/>
      <c r="C26" s="226"/>
      <c r="D26" s="226"/>
      <c r="E26" s="226"/>
      <c r="F26" s="226"/>
      <c r="G26" s="226"/>
      <c r="H26" s="227"/>
      <c r="I26" s="1">
        <v>20</v>
      </c>
      <c r="J26" s="50">
        <f>SUM(J27:J34)</f>
        <v>2333000000</v>
      </c>
      <c r="K26" s="131">
        <f>SUM(K27:K34)</f>
        <v>2282000000</v>
      </c>
    </row>
    <row r="27" spans="1:11" ht="12.75" customHeight="1">
      <c r="A27" s="225" t="s">
        <v>51</v>
      </c>
      <c r="B27" s="226"/>
      <c r="C27" s="226"/>
      <c r="D27" s="226"/>
      <c r="E27" s="226"/>
      <c r="F27" s="226"/>
      <c r="G27" s="226"/>
      <c r="H27" s="227"/>
      <c r="I27" s="1">
        <v>21</v>
      </c>
      <c r="J27" s="7">
        <v>1161000000</v>
      </c>
      <c r="K27" s="130">
        <v>1099000000</v>
      </c>
    </row>
    <row r="28" spans="1:11" ht="12.75" customHeight="1">
      <c r="A28" s="225" t="s">
        <v>198</v>
      </c>
      <c r="B28" s="226"/>
      <c r="C28" s="226"/>
      <c r="D28" s="226"/>
      <c r="E28" s="226"/>
      <c r="F28" s="226"/>
      <c r="G28" s="226"/>
      <c r="H28" s="227"/>
      <c r="I28" s="1">
        <v>22</v>
      </c>
      <c r="J28" s="7">
        <v>612000000</v>
      </c>
      <c r="K28" s="130">
        <v>617000000</v>
      </c>
    </row>
    <row r="29" spans="1:11" ht="12.75" customHeight="1">
      <c r="A29" s="225" t="s">
        <v>199</v>
      </c>
      <c r="B29" s="226"/>
      <c r="C29" s="226"/>
      <c r="D29" s="226"/>
      <c r="E29" s="226"/>
      <c r="F29" s="226"/>
      <c r="G29" s="226"/>
      <c r="H29" s="227"/>
      <c r="I29" s="1">
        <v>23</v>
      </c>
      <c r="J29" s="130">
        <v>40000000</v>
      </c>
      <c r="K29" s="130">
        <v>40000000</v>
      </c>
    </row>
    <row r="30" spans="1:11" ht="12.75" customHeight="1">
      <c r="A30" s="225" t="s">
        <v>200</v>
      </c>
      <c r="B30" s="226"/>
      <c r="C30" s="226"/>
      <c r="D30" s="226"/>
      <c r="E30" s="226"/>
      <c r="F30" s="226"/>
      <c r="G30" s="226"/>
      <c r="H30" s="227"/>
      <c r="I30" s="1">
        <v>24</v>
      </c>
      <c r="J30" s="130"/>
      <c r="K30" s="130"/>
    </row>
    <row r="31" spans="1:11" ht="12.75" customHeight="1">
      <c r="A31" s="225" t="s">
        <v>52</v>
      </c>
      <c r="B31" s="226"/>
      <c r="C31" s="226"/>
      <c r="D31" s="226"/>
      <c r="E31" s="226"/>
      <c r="F31" s="226"/>
      <c r="G31" s="226"/>
      <c r="H31" s="227"/>
      <c r="I31" s="1">
        <v>25</v>
      </c>
      <c r="J31" s="130"/>
      <c r="K31" s="130"/>
    </row>
    <row r="32" spans="1:11" ht="12.75" customHeight="1">
      <c r="A32" s="225" t="s">
        <v>201</v>
      </c>
      <c r="B32" s="226"/>
      <c r="C32" s="226"/>
      <c r="D32" s="226"/>
      <c r="E32" s="226"/>
      <c r="F32" s="226"/>
      <c r="G32" s="226"/>
      <c r="H32" s="227"/>
      <c r="I32" s="1">
        <v>26</v>
      </c>
      <c r="J32" s="130">
        <v>180000000</v>
      </c>
      <c r="K32" s="7">
        <v>195000000</v>
      </c>
    </row>
    <row r="33" spans="1:11" ht="12.75" customHeight="1">
      <c r="A33" s="225" t="s">
        <v>202</v>
      </c>
      <c r="B33" s="226"/>
      <c r="C33" s="226"/>
      <c r="D33" s="226"/>
      <c r="E33" s="226"/>
      <c r="F33" s="226"/>
      <c r="G33" s="226"/>
      <c r="H33" s="227"/>
      <c r="I33" s="1">
        <v>27</v>
      </c>
      <c r="J33" s="130">
        <v>340000000</v>
      </c>
      <c r="K33" s="7">
        <v>331000000</v>
      </c>
    </row>
    <row r="34" spans="1:11" ht="12.75" customHeight="1">
      <c r="A34" s="225" t="s">
        <v>159</v>
      </c>
      <c r="B34" s="226"/>
      <c r="C34" s="226"/>
      <c r="D34" s="226"/>
      <c r="E34" s="226"/>
      <c r="F34" s="226"/>
      <c r="G34" s="226"/>
      <c r="H34" s="227"/>
      <c r="I34" s="1">
        <v>28</v>
      </c>
      <c r="J34" s="130"/>
      <c r="K34" s="7"/>
    </row>
    <row r="35" spans="1:11" ht="12.75">
      <c r="A35" s="225" t="s">
        <v>203</v>
      </c>
      <c r="B35" s="226"/>
      <c r="C35" s="226"/>
      <c r="D35" s="226"/>
      <c r="E35" s="226"/>
      <c r="F35" s="226"/>
      <c r="G35" s="226"/>
      <c r="H35" s="227"/>
      <c r="I35" s="1">
        <v>29</v>
      </c>
      <c r="J35" s="7">
        <f>SUM(J36:J38)</f>
        <v>126000000</v>
      </c>
      <c r="K35" s="50">
        <f>SUM(K36:K38)</f>
        <v>120000000</v>
      </c>
    </row>
    <row r="36" spans="1:11" ht="12.75" customHeight="1">
      <c r="A36" s="225" t="s">
        <v>53</v>
      </c>
      <c r="B36" s="226"/>
      <c r="C36" s="226"/>
      <c r="D36" s="226"/>
      <c r="E36" s="226"/>
      <c r="F36" s="226"/>
      <c r="G36" s="226"/>
      <c r="H36" s="227"/>
      <c r="I36" s="1">
        <v>30</v>
      </c>
      <c r="J36" s="130">
        <v>11000000</v>
      </c>
      <c r="K36" s="128">
        <v>11000000</v>
      </c>
    </row>
    <row r="37" spans="1:11" ht="12.75" customHeight="1">
      <c r="A37" s="225" t="s">
        <v>204</v>
      </c>
      <c r="B37" s="226"/>
      <c r="C37" s="226"/>
      <c r="D37" s="226"/>
      <c r="E37" s="226"/>
      <c r="F37" s="226"/>
      <c r="G37" s="226"/>
      <c r="H37" s="227"/>
      <c r="I37" s="1">
        <v>31</v>
      </c>
      <c r="J37" s="130">
        <v>115000000</v>
      </c>
      <c r="K37" s="7">
        <v>109000000</v>
      </c>
    </row>
    <row r="38" spans="1:11" ht="12.75" customHeight="1">
      <c r="A38" s="225" t="s">
        <v>54</v>
      </c>
      <c r="B38" s="226"/>
      <c r="C38" s="226"/>
      <c r="D38" s="226"/>
      <c r="E38" s="226"/>
      <c r="F38" s="226"/>
      <c r="G38" s="226"/>
      <c r="H38" s="227"/>
      <c r="I38" s="1">
        <v>32</v>
      </c>
      <c r="J38" s="130"/>
      <c r="K38" s="7"/>
    </row>
    <row r="39" spans="1:11" ht="12.75">
      <c r="A39" s="225" t="s">
        <v>55</v>
      </c>
      <c r="B39" s="226"/>
      <c r="C39" s="226"/>
      <c r="D39" s="226"/>
      <c r="E39" s="226"/>
      <c r="F39" s="226"/>
      <c r="G39" s="226"/>
      <c r="H39" s="227"/>
      <c r="I39" s="1">
        <v>33</v>
      </c>
      <c r="J39" s="130">
        <v>494000000</v>
      </c>
      <c r="K39" s="7">
        <v>548000000</v>
      </c>
    </row>
    <row r="40" spans="1:11" ht="12.75">
      <c r="A40" s="231" t="s">
        <v>205</v>
      </c>
      <c r="B40" s="232"/>
      <c r="C40" s="232"/>
      <c r="D40" s="232"/>
      <c r="E40" s="232"/>
      <c r="F40" s="232"/>
      <c r="G40" s="232"/>
      <c r="H40" s="233"/>
      <c r="I40" s="1">
        <v>34</v>
      </c>
      <c r="J40" s="50">
        <f>J41+J49+J56+J64</f>
        <v>6595000000</v>
      </c>
      <c r="K40" s="50">
        <f>K41+K49+K56+K64</f>
        <v>7438000000</v>
      </c>
    </row>
    <row r="41" spans="1:11" ht="12.75">
      <c r="A41" s="225" t="s">
        <v>56</v>
      </c>
      <c r="B41" s="226"/>
      <c r="C41" s="226"/>
      <c r="D41" s="226"/>
      <c r="E41" s="226"/>
      <c r="F41" s="226"/>
      <c r="G41" s="226"/>
      <c r="H41" s="227"/>
      <c r="I41" s="1">
        <v>35</v>
      </c>
      <c r="J41" s="50">
        <f>SUM(J42:J48)</f>
        <v>2485000000</v>
      </c>
      <c r="K41" s="50">
        <f>SUM(K42:K48)</f>
        <v>3026000000</v>
      </c>
    </row>
    <row r="42" spans="1:11" ht="12.75">
      <c r="A42" s="225" t="s">
        <v>57</v>
      </c>
      <c r="B42" s="226"/>
      <c r="C42" s="226"/>
      <c r="D42" s="226"/>
      <c r="E42" s="226"/>
      <c r="F42" s="226"/>
      <c r="G42" s="226"/>
      <c r="H42" s="227"/>
      <c r="I42" s="1">
        <v>36</v>
      </c>
      <c r="J42" s="130">
        <v>445000000</v>
      </c>
      <c r="K42" s="7">
        <v>810000000</v>
      </c>
    </row>
    <row r="43" spans="1:11" ht="12.75">
      <c r="A43" s="225" t="s">
        <v>58</v>
      </c>
      <c r="B43" s="226"/>
      <c r="C43" s="226"/>
      <c r="D43" s="226"/>
      <c r="E43" s="226"/>
      <c r="F43" s="226"/>
      <c r="G43" s="226"/>
      <c r="H43" s="227"/>
      <c r="I43" s="1">
        <v>37</v>
      </c>
      <c r="J43" s="130">
        <v>1156000000</v>
      </c>
      <c r="K43" s="7">
        <v>1090000000</v>
      </c>
    </row>
    <row r="44" spans="1:11" ht="12.75">
      <c r="A44" s="225" t="s">
        <v>206</v>
      </c>
      <c r="B44" s="226"/>
      <c r="C44" s="226"/>
      <c r="D44" s="226"/>
      <c r="E44" s="226"/>
      <c r="F44" s="226"/>
      <c r="G44" s="226"/>
      <c r="H44" s="227"/>
      <c r="I44" s="1">
        <v>38</v>
      </c>
      <c r="J44" s="130">
        <v>815000000</v>
      </c>
      <c r="K44" s="7">
        <v>1007000000</v>
      </c>
    </row>
    <row r="45" spans="1:11" ht="12.75">
      <c r="A45" s="225" t="s">
        <v>157</v>
      </c>
      <c r="B45" s="226"/>
      <c r="C45" s="226"/>
      <c r="D45" s="226"/>
      <c r="E45" s="226"/>
      <c r="F45" s="226"/>
      <c r="G45" s="226"/>
      <c r="H45" s="227"/>
      <c r="I45" s="1">
        <v>39</v>
      </c>
      <c r="J45" s="130">
        <v>69000000</v>
      </c>
      <c r="K45" s="7">
        <v>119000000</v>
      </c>
    </row>
    <row r="46" spans="1:11" ht="12.75">
      <c r="A46" s="225" t="s">
        <v>207</v>
      </c>
      <c r="B46" s="226"/>
      <c r="C46" s="226"/>
      <c r="D46" s="226"/>
      <c r="E46" s="226"/>
      <c r="F46" s="226"/>
      <c r="G46" s="226"/>
      <c r="H46" s="227"/>
      <c r="I46" s="1">
        <v>40</v>
      </c>
      <c r="J46" s="7"/>
      <c r="K46" s="7"/>
    </row>
    <row r="47" spans="1:11" ht="12.75">
      <c r="A47" s="225" t="s">
        <v>208</v>
      </c>
      <c r="B47" s="226"/>
      <c r="C47" s="226"/>
      <c r="D47" s="226"/>
      <c r="E47" s="226"/>
      <c r="F47" s="226"/>
      <c r="G47" s="226"/>
      <c r="H47" s="227"/>
      <c r="I47" s="1">
        <v>41</v>
      </c>
      <c r="J47" s="7"/>
      <c r="K47" s="7"/>
    </row>
    <row r="48" spans="1:11" ht="12.75">
      <c r="A48" s="225" t="s">
        <v>59</v>
      </c>
      <c r="B48" s="226"/>
      <c r="C48" s="226"/>
      <c r="D48" s="226"/>
      <c r="E48" s="226"/>
      <c r="F48" s="226"/>
      <c r="G48" s="226"/>
      <c r="H48" s="227"/>
      <c r="I48" s="1">
        <v>42</v>
      </c>
      <c r="J48" s="7"/>
      <c r="K48" s="7"/>
    </row>
    <row r="49" spans="1:11" ht="12.75">
      <c r="A49" s="225" t="s">
        <v>60</v>
      </c>
      <c r="B49" s="226"/>
      <c r="C49" s="226"/>
      <c r="D49" s="226"/>
      <c r="E49" s="226"/>
      <c r="F49" s="226"/>
      <c r="G49" s="226"/>
      <c r="H49" s="227"/>
      <c r="I49" s="1">
        <v>43</v>
      </c>
      <c r="J49" s="50">
        <f>SUM(J50:J55)</f>
        <v>3757000000</v>
      </c>
      <c r="K49" s="50">
        <f>SUM(K50:K55)</f>
        <v>3853000000</v>
      </c>
    </row>
    <row r="50" spans="1:11" ht="12.75">
      <c r="A50" s="225" t="s">
        <v>209</v>
      </c>
      <c r="B50" s="226"/>
      <c r="C50" s="226"/>
      <c r="D50" s="226"/>
      <c r="E50" s="226"/>
      <c r="F50" s="226"/>
      <c r="G50" s="226"/>
      <c r="H50" s="227"/>
      <c r="I50" s="1">
        <v>44</v>
      </c>
      <c r="J50" s="7">
        <v>2226000000</v>
      </c>
      <c r="K50" s="7">
        <v>1798000000</v>
      </c>
    </row>
    <row r="51" spans="1:11" ht="12.75">
      <c r="A51" s="225" t="s">
        <v>61</v>
      </c>
      <c r="B51" s="226"/>
      <c r="C51" s="226"/>
      <c r="D51" s="226"/>
      <c r="E51" s="226"/>
      <c r="F51" s="226"/>
      <c r="G51" s="226"/>
      <c r="H51" s="227"/>
      <c r="I51" s="1">
        <v>45</v>
      </c>
      <c r="J51" s="130">
        <v>1103000000</v>
      </c>
      <c r="K51" s="7">
        <v>1348000000</v>
      </c>
    </row>
    <row r="52" spans="1:11" ht="12.75">
      <c r="A52" s="225" t="s">
        <v>210</v>
      </c>
      <c r="B52" s="226"/>
      <c r="C52" s="226"/>
      <c r="D52" s="226"/>
      <c r="E52" s="226"/>
      <c r="F52" s="226"/>
      <c r="G52" s="226"/>
      <c r="H52" s="227"/>
      <c r="I52" s="1">
        <v>46</v>
      </c>
      <c r="J52" s="130"/>
      <c r="K52" s="7"/>
    </row>
    <row r="53" spans="1:11" ht="12.75">
      <c r="A53" s="225" t="s">
        <v>211</v>
      </c>
      <c r="B53" s="226"/>
      <c r="C53" s="226"/>
      <c r="D53" s="226"/>
      <c r="E53" s="226"/>
      <c r="F53" s="226"/>
      <c r="G53" s="226"/>
      <c r="H53" s="227"/>
      <c r="I53" s="1">
        <v>47</v>
      </c>
      <c r="J53" s="130">
        <v>8000000</v>
      </c>
      <c r="K53" s="7">
        <v>5000000</v>
      </c>
    </row>
    <row r="54" spans="1:11" ht="12.75">
      <c r="A54" s="225" t="s">
        <v>212</v>
      </c>
      <c r="B54" s="226"/>
      <c r="C54" s="226"/>
      <c r="D54" s="226"/>
      <c r="E54" s="226"/>
      <c r="F54" s="226"/>
      <c r="G54" s="226"/>
      <c r="H54" s="227"/>
      <c r="I54" s="1">
        <v>48</v>
      </c>
      <c r="J54" s="130">
        <v>311000000</v>
      </c>
      <c r="K54" s="7">
        <v>570000000</v>
      </c>
    </row>
    <row r="55" spans="1:11" ht="12.75">
      <c r="A55" s="225" t="s">
        <v>62</v>
      </c>
      <c r="B55" s="226"/>
      <c r="C55" s="226"/>
      <c r="D55" s="226"/>
      <c r="E55" s="226"/>
      <c r="F55" s="226"/>
      <c r="G55" s="226"/>
      <c r="H55" s="227"/>
      <c r="I55" s="1">
        <v>49</v>
      </c>
      <c r="J55" s="130">
        <v>109000000</v>
      </c>
      <c r="K55" s="7">
        <v>132000000</v>
      </c>
    </row>
    <row r="56" spans="1:11" ht="12.75">
      <c r="A56" s="225" t="s">
        <v>213</v>
      </c>
      <c r="B56" s="226"/>
      <c r="C56" s="226"/>
      <c r="D56" s="226"/>
      <c r="E56" s="226"/>
      <c r="F56" s="226"/>
      <c r="G56" s="226"/>
      <c r="H56" s="227"/>
      <c r="I56" s="1">
        <v>50</v>
      </c>
      <c r="J56" s="50">
        <f>SUM(J57:J63)</f>
        <v>83000000</v>
      </c>
      <c r="K56" s="50">
        <f>SUM(K57:K63)</f>
        <v>140000000</v>
      </c>
    </row>
    <row r="57" spans="1:11" ht="12.75">
      <c r="A57" s="225" t="s">
        <v>51</v>
      </c>
      <c r="B57" s="226"/>
      <c r="C57" s="226"/>
      <c r="D57" s="226"/>
      <c r="E57" s="226"/>
      <c r="F57" s="226"/>
      <c r="G57" s="226"/>
      <c r="H57" s="227"/>
      <c r="I57" s="1">
        <v>51</v>
      </c>
      <c r="J57" s="7">
        <v>54000000</v>
      </c>
      <c r="K57" s="7">
        <v>85000000</v>
      </c>
    </row>
    <row r="58" spans="1:11" ht="12.75">
      <c r="A58" s="225" t="s">
        <v>198</v>
      </c>
      <c r="B58" s="226"/>
      <c r="C58" s="226"/>
      <c r="D58" s="226"/>
      <c r="E58" s="226"/>
      <c r="F58" s="226"/>
      <c r="G58" s="226"/>
      <c r="H58" s="227"/>
      <c r="I58" s="1">
        <v>52</v>
      </c>
      <c r="J58" s="7"/>
      <c r="K58" s="7"/>
    </row>
    <row r="59" spans="1:11" ht="12.75">
      <c r="A59" s="225" t="s">
        <v>214</v>
      </c>
      <c r="B59" s="226"/>
      <c r="C59" s="226"/>
      <c r="D59" s="226"/>
      <c r="E59" s="226"/>
      <c r="F59" s="226"/>
      <c r="G59" s="226"/>
      <c r="H59" s="227"/>
      <c r="I59" s="1">
        <v>53</v>
      </c>
      <c r="J59" s="7"/>
      <c r="K59" s="7"/>
    </row>
    <row r="60" spans="1:11" ht="12.75">
      <c r="A60" s="225" t="s">
        <v>215</v>
      </c>
      <c r="B60" s="226"/>
      <c r="C60" s="226"/>
      <c r="D60" s="226"/>
      <c r="E60" s="226"/>
      <c r="F60" s="226"/>
      <c r="G60" s="226"/>
      <c r="H60" s="227"/>
      <c r="I60" s="1">
        <v>54</v>
      </c>
      <c r="J60" s="7"/>
      <c r="K60" s="7"/>
    </row>
    <row r="61" spans="1:11" ht="12.75">
      <c r="A61" s="225" t="s">
        <v>52</v>
      </c>
      <c r="B61" s="226"/>
      <c r="C61" s="226"/>
      <c r="D61" s="226"/>
      <c r="E61" s="226"/>
      <c r="F61" s="226"/>
      <c r="G61" s="226"/>
      <c r="H61" s="227"/>
      <c r="I61" s="1">
        <v>55</v>
      </c>
      <c r="J61" s="7"/>
      <c r="K61" s="7"/>
    </row>
    <row r="62" spans="1:11" ht="12.75">
      <c r="A62" s="225" t="s">
        <v>201</v>
      </c>
      <c r="B62" s="226"/>
      <c r="C62" s="226"/>
      <c r="D62" s="226"/>
      <c r="E62" s="226"/>
      <c r="F62" s="226"/>
      <c r="G62" s="226"/>
      <c r="H62" s="227"/>
      <c r="I62" s="1">
        <v>56</v>
      </c>
      <c r="J62" s="130">
        <v>22000000</v>
      </c>
      <c r="K62" s="7">
        <v>35000000</v>
      </c>
    </row>
    <row r="63" spans="1:11" ht="12.75">
      <c r="A63" s="225" t="s">
        <v>63</v>
      </c>
      <c r="B63" s="226"/>
      <c r="C63" s="226"/>
      <c r="D63" s="226"/>
      <c r="E63" s="226"/>
      <c r="F63" s="226"/>
      <c r="G63" s="226"/>
      <c r="H63" s="227"/>
      <c r="I63" s="1">
        <v>57</v>
      </c>
      <c r="J63" s="130">
        <v>7000000</v>
      </c>
      <c r="K63" s="7">
        <v>20000000</v>
      </c>
    </row>
    <row r="64" spans="1:11" ht="12.75">
      <c r="A64" s="225" t="s">
        <v>216</v>
      </c>
      <c r="B64" s="226"/>
      <c r="C64" s="226"/>
      <c r="D64" s="226"/>
      <c r="E64" s="226"/>
      <c r="F64" s="226"/>
      <c r="G64" s="226"/>
      <c r="H64" s="227"/>
      <c r="I64" s="1">
        <v>58</v>
      </c>
      <c r="J64" s="130">
        <v>270000000</v>
      </c>
      <c r="K64" s="7">
        <v>419000000</v>
      </c>
    </row>
    <row r="65" spans="1:11" ht="12.75">
      <c r="A65" s="231" t="s">
        <v>217</v>
      </c>
      <c r="B65" s="232"/>
      <c r="C65" s="232"/>
      <c r="D65" s="232"/>
      <c r="E65" s="232"/>
      <c r="F65" s="232"/>
      <c r="G65" s="232"/>
      <c r="H65" s="233"/>
      <c r="I65" s="1">
        <v>59</v>
      </c>
      <c r="J65" s="130">
        <v>79000000</v>
      </c>
      <c r="K65" s="7">
        <v>175000000</v>
      </c>
    </row>
    <row r="66" spans="1:11" ht="12.75">
      <c r="A66" s="231" t="s">
        <v>73</v>
      </c>
      <c r="B66" s="232"/>
      <c r="C66" s="232"/>
      <c r="D66" s="232"/>
      <c r="E66" s="232"/>
      <c r="F66" s="232"/>
      <c r="G66" s="232"/>
      <c r="H66" s="233"/>
      <c r="I66" s="1">
        <v>60</v>
      </c>
      <c r="J66" s="50">
        <f>J7+J8+J40+J65</f>
        <v>27445000000</v>
      </c>
      <c r="K66" s="50">
        <f>K7+K8+K40+K65</f>
        <v>28125000000</v>
      </c>
    </row>
    <row r="67" spans="1:11" ht="12.75">
      <c r="A67" s="237" t="s">
        <v>74</v>
      </c>
      <c r="B67" s="238"/>
      <c r="C67" s="238"/>
      <c r="D67" s="238"/>
      <c r="E67" s="238"/>
      <c r="F67" s="238"/>
      <c r="G67" s="238"/>
      <c r="H67" s="239"/>
      <c r="I67" s="4">
        <v>61</v>
      </c>
      <c r="J67" s="8"/>
      <c r="K67" s="8"/>
    </row>
    <row r="68" spans="1:11" ht="12.75">
      <c r="A68" s="240" t="s">
        <v>64</v>
      </c>
      <c r="B68" s="241"/>
      <c r="C68" s="241"/>
      <c r="D68" s="241"/>
      <c r="E68" s="241"/>
      <c r="F68" s="241"/>
      <c r="G68" s="241"/>
      <c r="H68" s="241"/>
      <c r="I68" s="241"/>
      <c r="J68" s="241"/>
      <c r="K68" s="242"/>
    </row>
    <row r="69" spans="1:11" ht="12.75">
      <c r="A69" s="228" t="s">
        <v>65</v>
      </c>
      <c r="B69" s="229"/>
      <c r="C69" s="229"/>
      <c r="D69" s="229"/>
      <c r="E69" s="229"/>
      <c r="F69" s="229"/>
      <c r="G69" s="229"/>
      <c r="H69" s="230"/>
      <c r="I69" s="3">
        <v>62</v>
      </c>
      <c r="J69" s="51">
        <f>J70+J72+J78+J79+J82+J85</f>
        <v>15502000000</v>
      </c>
      <c r="K69" s="51">
        <f>K70+K72+K78+K79+K82+K85</f>
        <v>15562000000</v>
      </c>
    </row>
    <row r="70" spans="1:11" ht="12.75">
      <c r="A70" s="225" t="s">
        <v>66</v>
      </c>
      <c r="B70" s="226"/>
      <c r="C70" s="226"/>
      <c r="D70" s="226"/>
      <c r="E70" s="226"/>
      <c r="F70" s="226"/>
      <c r="G70" s="226"/>
      <c r="H70" s="227"/>
      <c r="I70" s="1">
        <v>63</v>
      </c>
      <c r="J70" s="7">
        <v>9000000000</v>
      </c>
      <c r="K70" s="7">
        <v>9000000000</v>
      </c>
    </row>
    <row r="71" spans="1:11" ht="12.75">
      <c r="A71" s="225" t="s">
        <v>67</v>
      </c>
      <c r="B71" s="226"/>
      <c r="C71" s="226"/>
      <c r="D71" s="226"/>
      <c r="E71" s="226"/>
      <c r="F71" s="226"/>
      <c r="G71" s="226"/>
      <c r="H71" s="227"/>
      <c r="I71" s="1">
        <v>64</v>
      </c>
      <c r="J71" s="7"/>
      <c r="K71" s="7"/>
    </row>
    <row r="72" spans="1:11" ht="12.75">
      <c r="A72" s="225" t="s">
        <v>68</v>
      </c>
      <c r="B72" s="226"/>
      <c r="C72" s="226"/>
      <c r="D72" s="226"/>
      <c r="E72" s="226"/>
      <c r="F72" s="226"/>
      <c r="G72" s="226"/>
      <c r="H72" s="227"/>
      <c r="I72" s="1">
        <v>65</v>
      </c>
      <c r="J72" s="50">
        <f>SUM(J73:J77)</f>
        <v>2123000000</v>
      </c>
      <c r="K72" s="50">
        <f>SUM(K73:K77)</f>
        <v>2085000000</v>
      </c>
    </row>
    <row r="73" spans="1:11" ht="12.75">
      <c r="A73" s="225" t="s">
        <v>69</v>
      </c>
      <c r="B73" s="226"/>
      <c r="C73" s="226"/>
      <c r="D73" s="226"/>
      <c r="E73" s="226"/>
      <c r="F73" s="226"/>
      <c r="G73" s="226"/>
      <c r="H73" s="227"/>
      <c r="I73" s="1">
        <v>66</v>
      </c>
      <c r="J73" s="7"/>
      <c r="K73" s="7"/>
    </row>
    <row r="74" spans="1:11" ht="12.75">
      <c r="A74" s="225" t="s">
        <v>218</v>
      </c>
      <c r="B74" s="226"/>
      <c r="C74" s="226"/>
      <c r="D74" s="226"/>
      <c r="E74" s="226"/>
      <c r="F74" s="226"/>
      <c r="G74" s="226"/>
      <c r="H74" s="227"/>
      <c r="I74" s="1">
        <v>67</v>
      </c>
      <c r="J74" s="7"/>
      <c r="K74" s="7"/>
    </row>
    <row r="75" spans="1:11" ht="12.75">
      <c r="A75" s="225" t="s">
        <v>219</v>
      </c>
      <c r="B75" s="226"/>
      <c r="C75" s="226"/>
      <c r="D75" s="226"/>
      <c r="E75" s="226"/>
      <c r="F75" s="226"/>
      <c r="G75" s="226"/>
      <c r="H75" s="227"/>
      <c r="I75" s="1">
        <v>68</v>
      </c>
      <c r="J75" s="7"/>
      <c r="K75" s="7"/>
    </row>
    <row r="76" spans="1:11" ht="12.75">
      <c r="A76" s="225" t="s">
        <v>70</v>
      </c>
      <c r="B76" s="226"/>
      <c r="C76" s="226"/>
      <c r="D76" s="226"/>
      <c r="E76" s="226"/>
      <c r="F76" s="226"/>
      <c r="G76" s="226"/>
      <c r="H76" s="227"/>
      <c r="I76" s="1">
        <v>69</v>
      </c>
      <c r="J76" s="7">
        <v>171000000</v>
      </c>
      <c r="K76" s="7">
        <v>143000000</v>
      </c>
    </row>
    <row r="77" spans="1:11" ht="12.75">
      <c r="A77" s="225" t="s">
        <v>71</v>
      </c>
      <c r="B77" s="226"/>
      <c r="C77" s="226"/>
      <c r="D77" s="226"/>
      <c r="E77" s="226"/>
      <c r="F77" s="226"/>
      <c r="G77" s="226"/>
      <c r="H77" s="227"/>
      <c r="I77" s="1">
        <v>70</v>
      </c>
      <c r="J77" s="130">
        <v>1952000000</v>
      </c>
      <c r="K77" s="7">
        <f>1952000000-9000000-1000000</f>
        <v>1942000000</v>
      </c>
    </row>
    <row r="78" spans="1:11" ht="12.75">
      <c r="A78" s="225" t="s">
        <v>72</v>
      </c>
      <c r="B78" s="226"/>
      <c r="C78" s="226"/>
      <c r="D78" s="226"/>
      <c r="E78" s="226"/>
      <c r="F78" s="226"/>
      <c r="G78" s="226"/>
      <c r="H78" s="227"/>
      <c r="I78" s="1">
        <v>71</v>
      </c>
      <c r="J78" s="130">
        <v>13000000</v>
      </c>
      <c r="K78" s="7">
        <f>-3000000+9000000</f>
        <v>6000000</v>
      </c>
    </row>
    <row r="79" spans="1:11" ht="12.75">
      <c r="A79" s="225" t="s">
        <v>220</v>
      </c>
      <c r="B79" s="226"/>
      <c r="C79" s="226"/>
      <c r="D79" s="226"/>
      <c r="E79" s="226"/>
      <c r="F79" s="226"/>
      <c r="G79" s="226"/>
      <c r="H79" s="227"/>
      <c r="I79" s="1">
        <v>72</v>
      </c>
      <c r="J79" s="50">
        <f>SUM(J80:J81)</f>
        <v>3043000000</v>
      </c>
      <c r="K79" s="50">
        <f>SUM(K80:K81)</f>
        <v>4023000000</v>
      </c>
    </row>
    <row r="80" spans="1:11" ht="12.75">
      <c r="A80" s="243" t="s">
        <v>75</v>
      </c>
      <c r="B80" s="244"/>
      <c r="C80" s="244"/>
      <c r="D80" s="244"/>
      <c r="E80" s="244"/>
      <c r="F80" s="244"/>
      <c r="G80" s="244"/>
      <c r="H80" s="245"/>
      <c r="I80" s="1">
        <v>73</v>
      </c>
      <c r="J80" s="130">
        <v>3043000000</v>
      </c>
      <c r="K80" s="7">
        <f>4022000000+1000000</f>
        <v>4023000000</v>
      </c>
    </row>
    <row r="81" spans="1:11" ht="12.75">
      <c r="A81" s="243" t="s">
        <v>221</v>
      </c>
      <c r="B81" s="244"/>
      <c r="C81" s="244"/>
      <c r="D81" s="244"/>
      <c r="E81" s="244"/>
      <c r="F81" s="244"/>
      <c r="G81" s="244"/>
      <c r="H81" s="245"/>
      <c r="I81" s="1">
        <v>74</v>
      </c>
      <c r="J81" s="7"/>
      <c r="K81" s="7"/>
    </row>
    <row r="82" spans="1:11" ht="12.75">
      <c r="A82" s="225" t="s">
        <v>222</v>
      </c>
      <c r="B82" s="226"/>
      <c r="C82" s="226"/>
      <c r="D82" s="226"/>
      <c r="E82" s="226"/>
      <c r="F82" s="226"/>
      <c r="G82" s="226"/>
      <c r="H82" s="227"/>
      <c r="I82" s="1">
        <v>75</v>
      </c>
      <c r="J82" s="50">
        <f>SUM(J83:J84)</f>
        <v>1323000000</v>
      </c>
      <c r="K82" s="50">
        <f>SUM(K83:K84)</f>
        <v>448000000</v>
      </c>
    </row>
    <row r="83" spans="1:11" ht="12.75">
      <c r="A83" s="243" t="s">
        <v>76</v>
      </c>
      <c r="B83" s="244"/>
      <c r="C83" s="244"/>
      <c r="D83" s="244"/>
      <c r="E83" s="244"/>
      <c r="F83" s="244"/>
      <c r="G83" s="244"/>
      <c r="H83" s="245"/>
      <c r="I83" s="1">
        <v>76</v>
      </c>
      <c r="J83" s="130">
        <v>1323000000</v>
      </c>
      <c r="K83" s="7">
        <v>448000000</v>
      </c>
    </row>
    <row r="84" spans="1:11" ht="12.75">
      <c r="A84" s="243" t="s">
        <v>77</v>
      </c>
      <c r="B84" s="244"/>
      <c r="C84" s="244"/>
      <c r="D84" s="244"/>
      <c r="E84" s="244"/>
      <c r="F84" s="244"/>
      <c r="G84" s="244"/>
      <c r="H84" s="245"/>
      <c r="I84" s="1">
        <v>77</v>
      </c>
      <c r="J84" s="7"/>
      <c r="K84" s="7"/>
    </row>
    <row r="85" spans="1:11" ht="12.75">
      <c r="A85" s="225" t="s">
        <v>223</v>
      </c>
      <c r="B85" s="226"/>
      <c r="C85" s="226"/>
      <c r="D85" s="226"/>
      <c r="E85" s="226"/>
      <c r="F85" s="226"/>
      <c r="G85" s="226"/>
      <c r="H85" s="227"/>
      <c r="I85" s="1">
        <v>78</v>
      </c>
      <c r="J85" s="130"/>
      <c r="K85" s="7"/>
    </row>
    <row r="86" spans="1:11" ht="12.75">
      <c r="A86" s="231" t="s">
        <v>78</v>
      </c>
      <c r="B86" s="232"/>
      <c r="C86" s="232"/>
      <c r="D86" s="232"/>
      <c r="E86" s="232"/>
      <c r="F86" s="232"/>
      <c r="G86" s="232"/>
      <c r="H86" s="233"/>
      <c r="I86" s="1">
        <v>79</v>
      </c>
      <c r="J86" s="50">
        <f>SUM(J87:J89)</f>
        <v>3020000000</v>
      </c>
      <c r="K86" s="7">
        <f>SUM(K87:K89)</f>
        <v>3117000000</v>
      </c>
    </row>
    <row r="87" spans="1:11" ht="12.75">
      <c r="A87" s="225" t="s">
        <v>224</v>
      </c>
      <c r="B87" s="226"/>
      <c r="C87" s="226"/>
      <c r="D87" s="226"/>
      <c r="E87" s="226"/>
      <c r="F87" s="226"/>
      <c r="G87" s="226"/>
      <c r="H87" s="227"/>
      <c r="I87" s="1">
        <v>80</v>
      </c>
      <c r="J87" s="130">
        <v>72000000</v>
      </c>
      <c r="K87" s="7">
        <v>89000000</v>
      </c>
    </row>
    <row r="88" spans="1:11" ht="12.75">
      <c r="A88" s="225" t="s">
        <v>79</v>
      </c>
      <c r="B88" s="226"/>
      <c r="C88" s="226"/>
      <c r="D88" s="226"/>
      <c r="E88" s="226"/>
      <c r="F88" s="226"/>
      <c r="G88" s="226"/>
      <c r="H88" s="227"/>
      <c r="I88" s="1">
        <v>81</v>
      </c>
      <c r="J88" s="130"/>
      <c r="K88" s="7"/>
    </row>
    <row r="89" spans="1:11" ht="12.75">
      <c r="A89" s="225" t="s">
        <v>80</v>
      </c>
      <c r="B89" s="226"/>
      <c r="C89" s="226"/>
      <c r="D89" s="226"/>
      <c r="E89" s="226"/>
      <c r="F89" s="226"/>
      <c r="G89" s="226"/>
      <c r="H89" s="227"/>
      <c r="I89" s="1">
        <v>82</v>
      </c>
      <c r="J89" s="130">
        <v>2948000000</v>
      </c>
      <c r="K89" s="7">
        <v>3028000000</v>
      </c>
    </row>
    <row r="90" spans="1:11" ht="12.75">
      <c r="A90" s="231" t="s">
        <v>81</v>
      </c>
      <c r="B90" s="232"/>
      <c r="C90" s="232"/>
      <c r="D90" s="232"/>
      <c r="E90" s="232"/>
      <c r="F90" s="232"/>
      <c r="G90" s="232"/>
      <c r="H90" s="233"/>
      <c r="I90" s="1">
        <v>83</v>
      </c>
      <c r="J90" s="50">
        <f>SUM(J91:J99)</f>
        <v>1124000000</v>
      </c>
      <c r="K90" s="50">
        <f>SUM(K91:K99)</f>
        <v>2543000000</v>
      </c>
    </row>
    <row r="91" spans="1:11" ht="12.75">
      <c r="A91" s="225" t="s">
        <v>225</v>
      </c>
      <c r="B91" s="226"/>
      <c r="C91" s="226"/>
      <c r="D91" s="226"/>
      <c r="E91" s="226"/>
      <c r="F91" s="226"/>
      <c r="G91" s="226"/>
      <c r="H91" s="227"/>
      <c r="I91" s="1">
        <v>84</v>
      </c>
      <c r="J91" s="7"/>
      <c r="K91" s="7"/>
    </row>
    <row r="92" spans="1:11" ht="12.75">
      <c r="A92" s="225" t="s">
        <v>82</v>
      </c>
      <c r="B92" s="226"/>
      <c r="C92" s="226"/>
      <c r="D92" s="226"/>
      <c r="E92" s="226"/>
      <c r="F92" s="226"/>
      <c r="G92" s="226"/>
      <c r="H92" s="227"/>
      <c r="I92" s="1">
        <v>85</v>
      </c>
      <c r="J92" s="7"/>
      <c r="K92" s="7"/>
    </row>
    <row r="93" spans="1:11" ht="12.75">
      <c r="A93" s="225" t="s">
        <v>226</v>
      </c>
      <c r="B93" s="226"/>
      <c r="C93" s="226"/>
      <c r="D93" s="226"/>
      <c r="E93" s="226"/>
      <c r="F93" s="226"/>
      <c r="G93" s="226"/>
      <c r="H93" s="227"/>
      <c r="I93" s="1">
        <v>86</v>
      </c>
      <c r="J93" s="130">
        <v>1053000000</v>
      </c>
      <c r="K93" s="7">
        <v>2475000000</v>
      </c>
    </row>
    <row r="94" spans="1:11" ht="12.75">
      <c r="A94" s="225" t="s">
        <v>227</v>
      </c>
      <c r="B94" s="226"/>
      <c r="C94" s="226"/>
      <c r="D94" s="226"/>
      <c r="E94" s="226"/>
      <c r="F94" s="226"/>
      <c r="G94" s="226"/>
      <c r="H94" s="227"/>
      <c r="I94" s="1">
        <v>87</v>
      </c>
      <c r="J94" s="130"/>
      <c r="K94" s="7"/>
    </row>
    <row r="95" spans="1:11" ht="12.75">
      <c r="A95" s="225" t="s">
        <v>83</v>
      </c>
      <c r="B95" s="226"/>
      <c r="C95" s="226"/>
      <c r="D95" s="226"/>
      <c r="E95" s="226"/>
      <c r="F95" s="226"/>
      <c r="G95" s="226"/>
      <c r="H95" s="227"/>
      <c r="I95" s="1">
        <v>88</v>
      </c>
      <c r="J95" s="130"/>
      <c r="K95" s="7"/>
    </row>
    <row r="96" spans="1:11" ht="12.75">
      <c r="A96" s="225" t="s">
        <v>228</v>
      </c>
      <c r="B96" s="226"/>
      <c r="C96" s="226"/>
      <c r="D96" s="226"/>
      <c r="E96" s="226"/>
      <c r="F96" s="226"/>
      <c r="G96" s="226"/>
      <c r="H96" s="227"/>
      <c r="I96" s="1">
        <v>89</v>
      </c>
      <c r="J96" s="130"/>
      <c r="K96" s="7"/>
    </row>
    <row r="97" spans="1:11" ht="12.75">
      <c r="A97" s="225" t="s">
        <v>229</v>
      </c>
      <c r="B97" s="226"/>
      <c r="C97" s="226"/>
      <c r="D97" s="226"/>
      <c r="E97" s="226"/>
      <c r="F97" s="226"/>
      <c r="G97" s="226"/>
      <c r="H97" s="227"/>
      <c r="I97" s="1">
        <v>90</v>
      </c>
      <c r="J97" s="130"/>
      <c r="K97" s="7"/>
    </row>
    <row r="98" spans="1:11" ht="12.75">
      <c r="A98" s="225" t="s">
        <v>84</v>
      </c>
      <c r="B98" s="226"/>
      <c r="C98" s="226"/>
      <c r="D98" s="226"/>
      <c r="E98" s="226"/>
      <c r="F98" s="226"/>
      <c r="G98" s="226"/>
      <c r="H98" s="227"/>
      <c r="I98" s="1">
        <v>91</v>
      </c>
      <c r="J98" s="130">
        <v>71000000</v>
      </c>
      <c r="K98" s="7">
        <v>68000000</v>
      </c>
    </row>
    <row r="99" spans="1:11" ht="12.75">
      <c r="A99" s="225" t="s">
        <v>230</v>
      </c>
      <c r="B99" s="226"/>
      <c r="C99" s="226"/>
      <c r="D99" s="226"/>
      <c r="E99" s="226"/>
      <c r="F99" s="226"/>
      <c r="G99" s="226"/>
      <c r="H99" s="227"/>
      <c r="I99" s="1">
        <v>92</v>
      </c>
      <c r="J99" s="7"/>
      <c r="K99" s="7"/>
    </row>
    <row r="100" spans="1:11" ht="12.75">
      <c r="A100" s="231" t="s">
        <v>85</v>
      </c>
      <c r="B100" s="232"/>
      <c r="C100" s="232"/>
      <c r="D100" s="232"/>
      <c r="E100" s="232"/>
      <c r="F100" s="232"/>
      <c r="G100" s="232"/>
      <c r="H100" s="233"/>
      <c r="I100" s="1">
        <v>93</v>
      </c>
      <c r="J100" s="50">
        <f>SUM(J101:J112)</f>
        <v>7765000000</v>
      </c>
      <c r="K100" s="50">
        <f>SUM(K101:K112)</f>
        <v>6846000000</v>
      </c>
    </row>
    <row r="101" spans="1:11" ht="12.75">
      <c r="A101" s="225" t="s">
        <v>225</v>
      </c>
      <c r="B101" s="226"/>
      <c r="C101" s="226"/>
      <c r="D101" s="226"/>
      <c r="E101" s="226"/>
      <c r="F101" s="226"/>
      <c r="G101" s="226"/>
      <c r="H101" s="227"/>
      <c r="I101" s="1">
        <v>94</v>
      </c>
      <c r="J101" s="7">
        <v>383000000</v>
      </c>
      <c r="K101" s="7">
        <v>367000000</v>
      </c>
    </row>
    <row r="102" spans="1:11" ht="12.75">
      <c r="A102" s="225" t="s">
        <v>82</v>
      </c>
      <c r="B102" s="226"/>
      <c r="C102" s="226"/>
      <c r="D102" s="226"/>
      <c r="E102" s="226"/>
      <c r="F102" s="226"/>
      <c r="G102" s="226"/>
      <c r="H102" s="227"/>
      <c r="I102" s="1">
        <v>95</v>
      </c>
      <c r="J102" s="7"/>
      <c r="K102" s="7"/>
    </row>
    <row r="103" spans="1:11" ht="12.75">
      <c r="A103" s="225" t="s">
        <v>226</v>
      </c>
      <c r="B103" s="226"/>
      <c r="C103" s="226"/>
      <c r="D103" s="226"/>
      <c r="E103" s="226"/>
      <c r="F103" s="226"/>
      <c r="G103" s="226"/>
      <c r="H103" s="227"/>
      <c r="I103" s="1">
        <v>96</v>
      </c>
      <c r="J103" s="130">
        <v>5705000000</v>
      </c>
      <c r="K103" s="7">
        <v>2858000000</v>
      </c>
    </row>
    <row r="104" spans="1:11" ht="12.75">
      <c r="A104" s="225" t="s">
        <v>227</v>
      </c>
      <c r="B104" s="226"/>
      <c r="C104" s="226"/>
      <c r="D104" s="226"/>
      <c r="E104" s="226"/>
      <c r="F104" s="226"/>
      <c r="G104" s="226"/>
      <c r="H104" s="227"/>
      <c r="I104" s="1">
        <v>97</v>
      </c>
      <c r="J104" s="130">
        <v>22000000</v>
      </c>
      <c r="K104" s="7">
        <v>17000000</v>
      </c>
    </row>
    <row r="105" spans="1:11" ht="12.75">
      <c r="A105" s="225" t="s">
        <v>83</v>
      </c>
      <c r="B105" s="226"/>
      <c r="C105" s="226"/>
      <c r="D105" s="226"/>
      <c r="E105" s="226"/>
      <c r="F105" s="226"/>
      <c r="G105" s="226"/>
      <c r="H105" s="227"/>
      <c r="I105" s="1">
        <v>98</v>
      </c>
      <c r="J105" s="130">
        <v>964000000</v>
      </c>
      <c r="K105" s="7">
        <v>1959000000</v>
      </c>
    </row>
    <row r="106" spans="1:11" ht="12.75">
      <c r="A106" s="225" t="s">
        <v>228</v>
      </c>
      <c r="B106" s="226"/>
      <c r="C106" s="226"/>
      <c r="D106" s="226"/>
      <c r="E106" s="226"/>
      <c r="F106" s="226"/>
      <c r="G106" s="226"/>
      <c r="H106" s="227"/>
      <c r="I106" s="1">
        <v>99</v>
      </c>
      <c r="J106" s="130"/>
      <c r="K106" s="7"/>
    </row>
    <row r="107" spans="1:11" ht="12.75">
      <c r="A107" s="225" t="s">
        <v>229</v>
      </c>
      <c r="B107" s="226"/>
      <c r="C107" s="226"/>
      <c r="D107" s="226"/>
      <c r="E107" s="226"/>
      <c r="F107" s="226"/>
      <c r="G107" s="226"/>
      <c r="H107" s="227"/>
      <c r="I107" s="1">
        <v>100</v>
      </c>
      <c r="J107" s="130"/>
      <c r="K107" s="7"/>
    </row>
    <row r="108" spans="1:11" ht="12.75">
      <c r="A108" s="225" t="s">
        <v>231</v>
      </c>
      <c r="B108" s="226"/>
      <c r="C108" s="226"/>
      <c r="D108" s="226"/>
      <c r="E108" s="226"/>
      <c r="F108" s="226"/>
      <c r="G108" s="226"/>
      <c r="H108" s="227"/>
      <c r="I108" s="1">
        <v>101</v>
      </c>
      <c r="J108" s="130">
        <v>96000000</v>
      </c>
      <c r="K108" s="7">
        <v>84000000</v>
      </c>
    </row>
    <row r="109" spans="1:11" ht="12.75">
      <c r="A109" s="225" t="s">
        <v>232</v>
      </c>
      <c r="B109" s="226"/>
      <c r="C109" s="226"/>
      <c r="D109" s="226"/>
      <c r="E109" s="226"/>
      <c r="F109" s="226"/>
      <c r="G109" s="226"/>
      <c r="H109" s="227"/>
      <c r="I109" s="1">
        <v>102</v>
      </c>
      <c r="J109" s="130">
        <v>385000000</v>
      </c>
      <c r="K109" s="7">
        <v>984000000</v>
      </c>
    </row>
    <row r="110" spans="1:11" ht="12.75">
      <c r="A110" s="225" t="s">
        <v>86</v>
      </c>
      <c r="B110" s="226"/>
      <c r="C110" s="226"/>
      <c r="D110" s="226"/>
      <c r="E110" s="226"/>
      <c r="F110" s="226"/>
      <c r="G110" s="226"/>
      <c r="H110" s="227"/>
      <c r="I110" s="1">
        <v>103</v>
      </c>
      <c r="J110" s="130"/>
      <c r="K110" s="7">
        <f>344000000-1000000</f>
        <v>343000000</v>
      </c>
    </row>
    <row r="111" spans="1:11" ht="12.75">
      <c r="A111" s="225" t="s">
        <v>233</v>
      </c>
      <c r="B111" s="226"/>
      <c r="C111" s="226"/>
      <c r="D111" s="226"/>
      <c r="E111" s="226"/>
      <c r="F111" s="226"/>
      <c r="G111" s="226"/>
      <c r="H111" s="227"/>
      <c r="I111" s="1">
        <v>104</v>
      </c>
      <c r="J111" s="130"/>
      <c r="K111" s="7"/>
    </row>
    <row r="112" spans="1:11" ht="12.75">
      <c r="A112" s="225" t="s">
        <v>87</v>
      </c>
      <c r="B112" s="226"/>
      <c r="C112" s="226"/>
      <c r="D112" s="226"/>
      <c r="E112" s="226"/>
      <c r="F112" s="226"/>
      <c r="G112" s="226"/>
      <c r="H112" s="227"/>
      <c r="I112" s="1">
        <v>105</v>
      </c>
      <c r="J112" s="130">
        <v>210000000</v>
      </c>
      <c r="K112" s="7">
        <v>234000000</v>
      </c>
    </row>
    <row r="113" spans="1:11" ht="12.75">
      <c r="A113" s="231" t="s">
        <v>88</v>
      </c>
      <c r="B113" s="232"/>
      <c r="C113" s="232"/>
      <c r="D113" s="232"/>
      <c r="E113" s="232"/>
      <c r="F113" s="232"/>
      <c r="G113" s="232"/>
      <c r="H113" s="233"/>
      <c r="I113" s="1">
        <v>106</v>
      </c>
      <c r="J113" s="130">
        <v>34000000</v>
      </c>
      <c r="K113" s="7">
        <v>57000000</v>
      </c>
    </row>
    <row r="114" spans="1:11" ht="12.75">
      <c r="A114" s="231" t="s">
        <v>234</v>
      </c>
      <c r="B114" s="232"/>
      <c r="C114" s="232"/>
      <c r="D114" s="232"/>
      <c r="E114" s="232"/>
      <c r="F114" s="232"/>
      <c r="G114" s="232"/>
      <c r="H114" s="233"/>
      <c r="I114" s="1">
        <v>107</v>
      </c>
      <c r="J114" s="50">
        <f>J69+J86+J90+J100+J113</f>
        <v>27445000000</v>
      </c>
      <c r="K114" s="50">
        <f>K69+K86+K90+K100+K113</f>
        <v>28125000000</v>
      </c>
    </row>
    <row r="115" spans="1:11" ht="12.75">
      <c r="A115" s="248" t="s">
        <v>89</v>
      </c>
      <c r="B115" s="249"/>
      <c r="C115" s="249"/>
      <c r="D115" s="249"/>
      <c r="E115" s="249"/>
      <c r="F115" s="249"/>
      <c r="G115" s="249"/>
      <c r="H115" s="250"/>
      <c r="I115" s="2">
        <v>108</v>
      </c>
      <c r="J115" s="8"/>
      <c r="K115" s="8"/>
    </row>
    <row r="116" spans="1:11" ht="12.75">
      <c r="A116" s="240" t="s">
        <v>90</v>
      </c>
      <c r="B116" s="251"/>
      <c r="C116" s="251"/>
      <c r="D116" s="251"/>
      <c r="E116" s="251"/>
      <c r="F116" s="251"/>
      <c r="G116" s="251"/>
      <c r="H116" s="251"/>
      <c r="I116" s="252"/>
      <c r="J116" s="252"/>
      <c r="K116" s="253"/>
    </row>
    <row r="117" spans="1:11" ht="12.75">
      <c r="A117" s="228" t="s">
        <v>91</v>
      </c>
      <c r="B117" s="229"/>
      <c r="C117" s="229"/>
      <c r="D117" s="229"/>
      <c r="E117" s="229"/>
      <c r="F117" s="229"/>
      <c r="G117" s="229"/>
      <c r="H117" s="229"/>
      <c r="I117" s="254"/>
      <c r="J117" s="254"/>
      <c r="K117" s="255"/>
    </row>
    <row r="118" spans="1:11" ht="12.75">
      <c r="A118" s="225" t="s">
        <v>92</v>
      </c>
      <c r="B118" s="226"/>
      <c r="C118" s="226"/>
      <c r="D118" s="226"/>
      <c r="E118" s="226"/>
      <c r="F118" s="226"/>
      <c r="G118" s="226"/>
      <c r="H118" s="227"/>
      <c r="I118" s="1">
        <v>109</v>
      </c>
      <c r="J118" s="130"/>
      <c r="K118" s="7"/>
    </row>
    <row r="119" spans="1:11" ht="12.75">
      <c r="A119" s="256" t="s">
        <v>235</v>
      </c>
      <c r="B119" s="257"/>
      <c r="C119" s="257"/>
      <c r="D119" s="257"/>
      <c r="E119" s="257"/>
      <c r="F119" s="257"/>
      <c r="G119" s="257"/>
      <c r="H119" s="258"/>
      <c r="I119" s="4">
        <v>110</v>
      </c>
      <c r="J119" s="136"/>
      <c r="K119" s="8"/>
    </row>
    <row r="120" spans="1:11" ht="12.75">
      <c r="A120" s="259" t="s">
        <v>160</v>
      </c>
      <c r="B120" s="260"/>
      <c r="C120" s="260"/>
      <c r="D120" s="260"/>
      <c r="E120" s="260"/>
      <c r="F120" s="260"/>
      <c r="G120" s="260"/>
      <c r="H120" s="260"/>
      <c r="I120" s="260"/>
      <c r="J120" s="260"/>
      <c r="K120" s="260"/>
    </row>
    <row r="121" spans="1:11" ht="12.75">
      <c r="A121" s="246"/>
      <c r="B121" s="247"/>
      <c r="C121" s="247"/>
      <c r="D121" s="247"/>
      <c r="E121" s="247"/>
      <c r="F121" s="247"/>
      <c r="G121" s="247"/>
      <c r="H121" s="247"/>
      <c r="I121" s="247"/>
      <c r="J121" s="247"/>
      <c r="K121" s="247"/>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89:H89"/>
    <mergeCell ref="A90:H90"/>
    <mergeCell ref="A83:H83"/>
    <mergeCell ref="A84:H84"/>
    <mergeCell ref="A101:H101"/>
    <mergeCell ref="A102:H102"/>
    <mergeCell ref="A91:H91"/>
    <mergeCell ref="A92:H92"/>
    <mergeCell ref="A93:H93"/>
    <mergeCell ref="A94:H94"/>
    <mergeCell ref="A95:H95"/>
    <mergeCell ref="A96:H96"/>
    <mergeCell ref="A85:H85"/>
    <mergeCell ref="A86:H86"/>
    <mergeCell ref="A73:H73"/>
    <mergeCell ref="A74:H74"/>
    <mergeCell ref="A75:H75"/>
    <mergeCell ref="A76:H76"/>
    <mergeCell ref="A79:H79"/>
    <mergeCell ref="A80:H80"/>
    <mergeCell ref="A81:H81"/>
    <mergeCell ref="A82:H82"/>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41:H41"/>
    <mergeCell ref="A42:H42"/>
    <mergeCell ref="A35:H35"/>
    <mergeCell ref="A36:H36"/>
    <mergeCell ref="A53:H53"/>
    <mergeCell ref="A54:H54"/>
    <mergeCell ref="A43:H43"/>
    <mergeCell ref="A44:H44"/>
    <mergeCell ref="A45:H45"/>
    <mergeCell ref="A46:H46"/>
    <mergeCell ref="A47:H47"/>
    <mergeCell ref="A48:H48"/>
    <mergeCell ref="A37:H37"/>
    <mergeCell ref="A38:H38"/>
    <mergeCell ref="A25:H25"/>
    <mergeCell ref="A26:H26"/>
    <mergeCell ref="A27:H27"/>
    <mergeCell ref="A28:H28"/>
    <mergeCell ref="A31:H31"/>
    <mergeCell ref="A32:H32"/>
    <mergeCell ref="A33:H33"/>
    <mergeCell ref="A34:H34"/>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5">
    <dataValidation type="whole" operator="notEqual" allowBlank="1" showInputMessage="1" showErrorMessage="1" errorTitle="Pogrešan unos" error="Mogu se unijeti samo cjelobrojne vrijednosti." sqref="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72:K76 K30:K31 J66:K67 J48:J49 J81:K82 J79:K79 J56:K61 J46 J40:K41 J16:K16 J7:K9 J35 J86 J99:K102 J84 J114:K115 J10 K49:K50 J26:K28 K34:K35 J90:K92 K37">
      <formula1>0</formula1>
    </dataValidation>
    <dataValidation allowBlank="1" sqref="J42:J45 J37:J39 J80:K80 K84 J50:J55 K86 J11:J15 K10:K15 J93:K98 J103:K113 J62:K65 J118:K119 K29 K32:K33 K38:K39 K42:K48 K51:K55 J77:K78 J83:K83 J85 J87:K89 J29:J34 J17:K25"/>
  </dataValidations>
  <printOptions/>
  <pageMargins left="0.7480314960629921" right="0.7480314960629921" top="0.984251968503937" bottom="0.984251968503937" header="0.5118110236220472" footer="0.5118110236220472"/>
  <pageSetup horizontalDpi="600" verticalDpi="600" orientation="portrait" paperSize="9" scale="75"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N71"/>
  <sheetViews>
    <sheetView view="pageBreakPreview" zoomScale="110" zoomScaleSheetLayoutView="110" zoomScalePageLayoutView="0" workbookViewId="0" topLeftCell="A49">
      <selection activeCell="P60" sqref="P60"/>
    </sheetView>
  </sheetViews>
  <sheetFormatPr defaultColWidth="9.140625" defaultRowHeight="12.75"/>
  <cols>
    <col min="1" max="7" width="9.140625" style="49" customWidth="1"/>
    <col min="8" max="8" width="6.421875" style="49" customWidth="1"/>
    <col min="9" max="9" width="6.8515625" style="49" customWidth="1"/>
    <col min="10" max="10" width="12.140625" style="49" bestFit="1" customWidth="1"/>
    <col min="11" max="11" width="12.28125" style="49" customWidth="1"/>
    <col min="12" max="12" width="12.140625" style="49" bestFit="1" customWidth="1"/>
    <col min="13" max="13" width="11.7109375" style="49" customWidth="1"/>
    <col min="14" max="14" width="10.8515625" style="49" hidden="1" customWidth="1"/>
    <col min="15" max="16384" width="9.140625" style="49" customWidth="1"/>
  </cols>
  <sheetData>
    <row r="1" spans="1:13" ht="12.75" customHeight="1">
      <c r="A1" s="219" t="s">
        <v>98</v>
      </c>
      <c r="B1" s="219"/>
      <c r="C1" s="219"/>
      <c r="D1" s="219"/>
      <c r="E1" s="219"/>
      <c r="F1" s="219"/>
      <c r="G1" s="219"/>
      <c r="H1" s="219"/>
      <c r="I1" s="219"/>
      <c r="J1" s="219"/>
      <c r="K1" s="219"/>
      <c r="L1" s="219"/>
      <c r="M1" s="219"/>
    </row>
    <row r="2" spans="1:13" ht="12.75" customHeight="1">
      <c r="A2" s="277" t="s">
        <v>351</v>
      </c>
      <c r="B2" s="277"/>
      <c r="C2" s="277"/>
      <c r="D2" s="277"/>
      <c r="E2" s="277"/>
      <c r="F2" s="277"/>
      <c r="G2" s="277"/>
      <c r="H2" s="277"/>
      <c r="I2" s="277"/>
      <c r="J2" s="277"/>
      <c r="K2" s="277"/>
      <c r="L2" s="277"/>
      <c r="M2" s="277"/>
    </row>
    <row r="3" spans="1:13" ht="12.75" customHeight="1">
      <c r="A3" s="224" t="s">
        <v>180</v>
      </c>
      <c r="B3" s="224"/>
      <c r="C3" s="224"/>
      <c r="D3" s="224"/>
      <c r="E3" s="224"/>
      <c r="F3" s="224"/>
      <c r="G3" s="224"/>
      <c r="H3" s="224"/>
      <c r="I3" s="224"/>
      <c r="J3" s="224"/>
      <c r="K3" s="224"/>
      <c r="L3" s="224"/>
      <c r="M3" s="224"/>
    </row>
    <row r="4" spans="1:13" ht="24">
      <c r="A4" s="261" t="s">
        <v>93</v>
      </c>
      <c r="B4" s="261"/>
      <c r="C4" s="261"/>
      <c r="D4" s="261"/>
      <c r="E4" s="261"/>
      <c r="F4" s="261"/>
      <c r="G4" s="261"/>
      <c r="H4" s="261"/>
      <c r="I4" s="54" t="s">
        <v>94</v>
      </c>
      <c r="J4" s="262" t="s">
        <v>95</v>
      </c>
      <c r="K4" s="262"/>
      <c r="L4" s="262" t="s">
        <v>96</v>
      </c>
      <c r="M4" s="262"/>
    </row>
    <row r="5" spans="1:13" ht="12.75">
      <c r="A5" s="261"/>
      <c r="B5" s="261"/>
      <c r="C5" s="261"/>
      <c r="D5" s="261"/>
      <c r="E5" s="261"/>
      <c r="F5" s="261"/>
      <c r="G5" s="261"/>
      <c r="H5" s="261"/>
      <c r="I5" s="54"/>
      <c r="J5" s="56" t="s">
        <v>161</v>
      </c>
      <c r="K5" s="56" t="s">
        <v>162</v>
      </c>
      <c r="L5" s="56" t="s">
        <v>161</v>
      </c>
      <c r="M5" s="56" t="s">
        <v>162</v>
      </c>
    </row>
    <row r="6" spans="1:13" ht="12.75">
      <c r="A6" s="262">
        <v>1</v>
      </c>
      <c r="B6" s="262"/>
      <c r="C6" s="262"/>
      <c r="D6" s="262"/>
      <c r="E6" s="262"/>
      <c r="F6" s="262"/>
      <c r="G6" s="262"/>
      <c r="H6" s="262"/>
      <c r="I6" s="58">
        <v>2</v>
      </c>
      <c r="J6" s="56">
        <v>3</v>
      </c>
      <c r="K6" s="56">
        <v>4</v>
      </c>
      <c r="L6" s="56">
        <v>5</v>
      </c>
      <c r="M6" s="56">
        <v>6</v>
      </c>
    </row>
    <row r="7" spans="1:13" ht="12.75">
      <c r="A7" s="228" t="s">
        <v>99</v>
      </c>
      <c r="B7" s="229"/>
      <c r="C7" s="229"/>
      <c r="D7" s="229"/>
      <c r="E7" s="229"/>
      <c r="F7" s="229"/>
      <c r="G7" s="229"/>
      <c r="H7" s="230"/>
      <c r="I7" s="3">
        <v>111</v>
      </c>
      <c r="J7" s="51">
        <f>SUM(J8:J9)</f>
        <v>12942000000</v>
      </c>
      <c r="K7" s="51">
        <f>SUM(K8:K9)</f>
        <v>6938000000</v>
      </c>
      <c r="L7" s="51">
        <f>SUM(L8:L9)</f>
        <v>11945000000</v>
      </c>
      <c r="M7" s="51">
        <f>SUM(M8:M9)</f>
        <v>6059000000</v>
      </c>
    </row>
    <row r="8" spans="1:13" ht="12.75">
      <c r="A8" s="231" t="s">
        <v>100</v>
      </c>
      <c r="B8" s="232"/>
      <c r="C8" s="232"/>
      <c r="D8" s="232"/>
      <c r="E8" s="232"/>
      <c r="F8" s="232"/>
      <c r="G8" s="232"/>
      <c r="H8" s="233"/>
      <c r="I8" s="1">
        <v>112</v>
      </c>
      <c r="J8" s="7">
        <v>12767000000</v>
      </c>
      <c r="K8" s="7">
        <v>6876000000</v>
      </c>
      <c r="L8" s="7">
        <v>11608000000</v>
      </c>
      <c r="M8" s="7">
        <v>5882000000</v>
      </c>
    </row>
    <row r="9" spans="1:13" ht="12.75">
      <c r="A9" s="231" t="s">
        <v>101</v>
      </c>
      <c r="B9" s="232"/>
      <c r="C9" s="232"/>
      <c r="D9" s="232"/>
      <c r="E9" s="232"/>
      <c r="F9" s="232"/>
      <c r="G9" s="232"/>
      <c r="H9" s="233"/>
      <c r="I9" s="1">
        <v>113</v>
      </c>
      <c r="J9" s="7">
        <v>175000000</v>
      </c>
      <c r="K9" s="7">
        <v>62000000</v>
      </c>
      <c r="L9" s="130">
        <v>337000000</v>
      </c>
      <c r="M9" s="130">
        <v>177000000</v>
      </c>
    </row>
    <row r="10" spans="1:13" ht="12.75">
      <c r="A10" s="231" t="s">
        <v>102</v>
      </c>
      <c r="B10" s="232"/>
      <c r="C10" s="232"/>
      <c r="D10" s="232"/>
      <c r="E10" s="232"/>
      <c r="F10" s="232"/>
      <c r="G10" s="232"/>
      <c r="H10" s="233"/>
      <c r="I10" s="1">
        <v>114</v>
      </c>
      <c r="J10" s="131">
        <f>J11+J12+J16+J20+J21+J22+J25+J26</f>
        <v>12262000000</v>
      </c>
      <c r="K10" s="131">
        <f>K11+K12+K16+K20+K21+K22+K25+K26</f>
        <v>7167000000</v>
      </c>
      <c r="L10" s="131">
        <f>L11+L12+L16+L20+L21+L22+L25+L26</f>
        <v>11348000000</v>
      </c>
      <c r="M10" s="131">
        <f>M11+M12+M16+M20+M21+M22+M25+M26</f>
        <v>5773000000</v>
      </c>
    </row>
    <row r="11" spans="1:13" ht="12.75">
      <c r="A11" s="231" t="s">
        <v>163</v>
      </c>
      <c r="B11" s="232"/>
      <c r="C11" s="232"/>
      <c r="D11" s="232"/>
      <c r="E11" s="232"/>
      <c r="F11" s="232"/>
      <c r="G11" s="232"/>
      <c r="H11" s="233"/>
      <c r="I11" s="1">
        <v>115</v>
      </c>
      <c r="J11" s="7">
        <v>-360000000</v>
      </c>
      <c r="K11" s="7">
        <v>451000000</v>
      </c>
      <c r="L11" s="130">
        <v>-130000000</v>
      </c>
      <c r="M11" s="130">
        <v>239000000</v>
      </c>
    </row>
    <row r="12" spans="1:13" ht="12.75">
      <c r="A12" s="231" t="s">
        <v>103</v>
      </c>
      <c r="B12" s="232"/>
      <c r="C12" s="232"/>
      <c r="D12" s="232"/>
      <c r="E12" s="232"/>
      <c r="F12" s="232"/>
      <c r="G12" s="232"/>
      <c r="H12" s="233"/>
      <c r="I12" s="1">
        <v>116</v>
      </c>
      <c r="J12" s="131">
        <f>SUM(J13:J15)</f>
        <v>8844000000</v>
      </c>
      <c r="K12" s="131">
        <f>SUM(K13:K15)</f>
        <v>4472000000</v>
      </c>
      <c r="L12" s="131">
        <f>SUM(L13:L15)</f>
        <v>8739000000</v>
      </c>
      <c r="M12" s="131">
        <f>SUM(M13:M15)</f>
        <v>4161000000</v>
      </c>
    </row>
    <row r="13" spans="1:13" ht="12.75">
      <c r="A13" s="225" t="s">
        <v>104</v>
      </c>
      <c r="B13" s="226"/>
      <c r="C13" s="226"/>
      <c r="D13" s="226"/>
      <c r="E13" s="226"/>
      <c r="F13" s="226"/>
      <c r="G13" s="226"/>
      <c r="H13" s="227"/>
      <c r="I13" s="1">
        <v>117</v>
      </c>
      <c r="J13" s="7">
        <v>7450000000</v>
      </c>
      <c r="K13" s="7">
        <v>3929000000</v>
      </c>
      <c r="L13" s="130">
        <v>7309000000</v>
      </c>
      <c r="M13" s="130">
        <v>3330000000</v>
      </c>
    </row>
    <row r="14" spans="1:13" ht="12.75">
      <c r="A14" s="225" t="s">
        <v>105</v>
      </c>
      <c r="B14" s="226"/>
      <c r="C14" s="226"/>
      <c r="D14" s="226"/>
      <c r="E14" s="226"/>
      <c r="F14" s="226"/>
      <c r="G14" s="226"/>
      <c r="H14" s="227"/>
      <c r="I14" s="1">
        <v>118</v>
      </c>
      <c r="J14" s="7">
        <v>625000000</v>
      </c>
      <c r="K14" s="7">
        <v>182000000</v>
      </c>
      <c r="L14" s="130">
        <v>750000000</v>
      </c>
      <c r="M14" s="130">
        <v>477000000</v>
      </c>
    </row>
    <row r="15" spans="1:13" ht="12.75">
      <c r="A15" s="225" t="s">
        <v>106</v>
      </c>
      <c r="B15" s="226"/>
      <c r="C15" s="226"/>
      <c r="D15" s="226"/>
      <c r="E15" s="226"/>
      <c r="F15" s="226"/>
      <c r="G15" s="226"/>
      <c r="H15" s="227"/>
      <c r="I15" s="1">
        <v>119</v>
      </c>
      <c r="J15" s="7">
        <v>769000000</v>
      </c>
      <c r="K15" s="7">
        <v>361000000</v>
      </c>
      <c r="L15" s="130">
        <v>680000000</v>
      </c>
      <c r="M15" s="130">
        <v>354000000</v>
      </c>
    </row>
    <row r="16" spans="1:13" ht="12.75">
      <c r="A16" s="231" t="s">
        <v>107</v>
      </c>
      <c r="B16" s="232"/>
      <c r="C16" s="232"/>
      <c r="D16" s="232"/>
      <c r="E16" s="232"/>
      <c r="F16" s="232"/>
      <c r="G16" s="232"/>
      <c r="H16" s="233"/>
      <c r="I16" s="1">
        <v>120</v>
      </c>
      <c r="J16" s="131">
        <f>SUM(J17:J19)</f>
        <v>685000000</v>
      </c>
      <c r="K16" s="131">
        <f>SUM(K17:K19)</f>
        <v>341000000</v>
      </c>
      <c r="L16" s="131">
        <f>SUM(L17:L19)</f>
        <v>669000000</v>
      </c>
      <c r="M16" s="131">
        <f>SUM(M17:M19)</f>
        <v>355000000</v>
      </c>
    </row>
    <row r="17" spans="1:13" ht="12.75">
      <c r="A17" s="225" t="s">
        <v>236</v>
      </c>
      <c r="B17" s="226"/>
      <c r="C17" s="226"/>
      <c r="D17" s="226"/>
      <c r="E17" s="226"/>
      <c r="F17" s="226"/>
      <c r="G17" s="226"/>
      <c r="H17" s="227"/>
      <c r="I17" s="1">
        <v>121</v>
      </c>
      <c r="J17" s="7">
        <v>397000000</v>
      </c>
      <c r="K17" s="7">
        <v>198000000</v>
      </c>
      <c r="L17" s="130">
        <v>392000000</v>
      </c>
      <c r="M17" s="130">
        <v>205000000</v>
      </c>
    </row>
    <row r="18" spans="1:13" ht="12.75">
      <c r="A18" s="225" t="s">
        <v>237</v>
      </c>
      <c r="B18" s="226"/>
      <c r="C18" s="226"/>
      <c r="D18" s="226"/>
      <c r="E18" s="226"/>
      <c r="F18" s="226"/>
      <c r="G18" s="226"/>
      <c r="H18" s="227"/>
      <c r="I18" s="1">
        <v>122</v>
      </c>
      <c r="J18" s="7">
        <v>191000000</v>
      </c>
      <c r="K18" s="7">
        <v>96000000</v>
      </c>
      <c r="L18" s="130">
        <v>188000000</v>
      </c>
      <c r="M18" s="130">
        <v>102000000</v>
      </c>
    </row>
    <row r="19" spans="1:13" ht="12.75">
      <c r="A19" s="225" t="s">
        <v>238</v>
      </c>
      <c r="B19" s="226"/>
      <c r="C19" s="226"/>
      <c r="D19" s="226"/>
      <c r="E19" s="226"/>
      <c r="F19" s="226"/>
      <c r="G19" s="226"/>
      <c r="H19" s="227"/>
      <c r="I19" s="1">
        <v>123</v>
      </c>
      <c r="J19" s="7">
        <v>97000000</v>
      </c>
      <c r="K19" s="7">
        <v>47000000</v>
      </c>
      <c r="L19" s="130">
        <v>89000000</v>
      </c>
      <c r="M19" s="130">
        <v>48000000</v>
      </c>
    </row>
    <row r="20" spans="1:13" ht="12.75">
      <c r="A20" s="231" t="s">
        <v>108</v>
      </c>
      <c r="B20" s="232"/>
      <c r="C20" s="232"/>
      <c r="D20" s="232"/>
      <c r="E20" s="232"/>
      <c r="F20" s="232"/>
      <c r="G20" s="232"/>
      <c r="H20" s="233"/>
      <c r="I20" s="1">
        <v>124</v>
      </c>
      <c r="J20" s="7">
        <v>974000000</v>
      </c>
      <c r="K20" s="7">
        <v>389000000</v>
      </c>
      <c r="L20" s="130">
        <v>757000000</v>
      </c>
      <c r="M20" s="130">
        <v>381000000</v>
      </c>
    </row>
    <row r="21" spans="1:13" ht="12.75">
      <c r="A21" s="231" t="s">
        <v>239</v>
      </c>
      <c r="B21" s="232"/>
      <c r="C21" s="232"/>
      <c r="D21" s="232"/>
      <c r="E21" s="232"/>
      <c r="F21" s="232"/>
      <c r="G21" s="232"/>
      <c r="H21" s="233"/>
      <c r="I21" s="1">
        <v>125</v>
      </c>
      <c r="J21" s="7">
        <v>746000000</v>
      </c>
      <c r="K21" s="7">
        <v>303000000</v>
      </c>
      <c r="L21" s="130">
        <v>564000000</v>
      </c>
      <c r="M21" s="130">
        <v>286000000</v>
      </c>
    </row>
    <row r="22" spans="1:13" ht="12.75">
      <c r="A22" s="231" t="s">
        <v>240</v>
      </c>
      <c r="B22" s="232"/>
      <c r="C22" s="232"/>
      <c r="D22" s="232"/>
      <c r="E22" s="232"/>
      <c r="F22" s="232"/>
      <c r="G22" s="232"/>
      <c r="H22" s="233"/>
      <c r="I22" s="1">
        <v>126</v>
      </c>
      <c r="J22" s="131">
        <f>SUM(J23:J24)</f>
        <v>1016000000</v>
      </c>
      <c r="K22" s="131">
        <f>SUM(K23:K24)</f>
        <v>951000000</v>
      </c>
      <c r="L22" s="131">
        <f>SUM(L23:L24)</f>
        <v>702000000</v>
      </c>
      <c r="M22" s="131">
        <f>SUM(M23:M24)</f>
        <v>320000000</v>
      </c>
    </row>
    <row r="23" spans="1:13" ht="12.75">
      <c r="A23" s="225" t="s">
        <v>241</v>
      </c>
      <c r="B23" s="226"/>
      <c r="C23" s="226"/>
      <c r="D23" s="226"/>
      <c r="E23" s="226"/>
      <c r="F23" s="226"/>
      <c r="G23" s="226"/>
      <c r="H23" s="227"/>
      <c r="I23" s="1">
        <v>127</v>
      </c>
      <c r="J23" s="7">
        <v>185000000</v>
      </c>
      <c r="K23" s="7">
        <v>185000000</v>
      </c>
      <c r="L23" s="130">
        <v>1000000</v>
      </c>
      <c r="M23" s="130">
        <v>1000000</v>
      </c>
    </row>
    <row r="24" spans="1:13" ht="12.75">
      <c r="A24" s="225" t="s">
        <v>242</v>
      </c>
      <c r="B24" s="226"/>
      <c r="C24" s="226"/>
      <c r="D24" s="226"/>
      <c r="E24" s="226"/>
      <c r="F24" s="226"/>
      <c r="G24" s="226"/>
      <c r="H24" s="227"/>
      <c r="I24" s="1">
        <v>128</v>
      </c>
      <c r="J24" s="7">
        <f>830000000+1000000</f>
        <v>831000000</v>
      </c>
      <c r="K24" s="7">
        <v>766000000</v>
      </c>
      <c r="L24" s="135">
        <v>701000000</v>
      </c>
      <c r="M24" s="135">
        <v>319000000</v>
      </c>
    </row>
    <row r="25" spans="1:13" ht="12.75">
      <c r="A25" s="231" t="s">
        <v>109</v>
      </c>
      <c r="B25" s="232"/>
      <c r="C25" s="232"/>
      <c r="D25" s="232"/>
      <c r="E25" s="232"/>
      <c r="F25" s="232"/>
      <c r="G25" s="232"/>
      <c r="H25" s="233"/>
      <c r="I25" s="1">
        <v>129</v>
      </c>
      <c r="J25" s="7">
        <v>357000000</v>
      </c>
      <c r="K25" s="7">
        <v>260000000</v>
      </c>
      <c r="L25" s="130">
        <v>47000000</v>
      </c>
      <c r="M25" s="130">
        <v>31000000</v>
      </c>
    </row>
    <row r="26" spans="1:13" ht="12.75">
      <c r="A26" s="231" t="s">
        <v>110</v>
      </c>
      <c r="B26" s="232"/>
      <c r="C26" s="232"/>
      <c r="D26" s="232"/>
      <c r="E26" s="232"/>
      <c r="F26" s="232"/>
      <c r="G26" s="232"/>
      <c r="H26" s="233"/>
      <c r="I26" s="1">
        <v>130</v>
      </c>
      <c r="J26" s="130"/>
      <c r="K26" s="130"/>
      <c r="L26" s="130"/>
      <c r="M26" s="130"/>
    </row>
    <row r="27" spans="1:13" ht="12.75">
      <c r="A27" s="231" t="s">
        <v>111</v>
      </c>
      <c r="B27" s="232"/>
      <c r="C27" s="232"/>
      <c r="D27" s="232"/>
      <c r="E27" s="232"/>
      <c r="F27" s="232"/>
      <c r="G27" s="232"/>
      <c r="H27" s="233"/>
      <c r="I27" s="1">
        <v>131</v>
      </c>
      <c r="J27" s="131">
        <f>SUM(J28:J32)</f>
        <v>233000000</v>
      </c>
      <c r="K27" s="131">
        <f>SUM(K28:K32)</f>
        <v>81000000</v>
      </c>
      <c r="L27" s="131">
        <f>SUM(L28:L32)</f>
        <v>240000000</v>
      </c>
      <c r="M27" s="131">
        <f>SUM(M28:M32)</f>
        <v>114000000</v>
      </c>
    </row>
    <row r="28" spans="1:13" ht="24.75" customHeight="1">
      <c r="A28" s="231" t="s">
        <v>243</v>
      </c>
      <c r="B28" s="232"/>
      <c r="C28" s="232"/>
      <c r="D28" s="232"/>
      <c r="E28" s="232"/>
      <c r="F28" s="232"/>
      <c r="G28" s="232"/>
      <c r="H28" s="233"/>
      <c r="I28" s="1">
        <v>132</v>
      </c>
      <c r="J28" s="130">
        <v>75000000</v>
      </c>
      <c r="K28" s="130">
        <v>-20000000</v>
      </c>
      <c r="L28" s="130">
        <v>38000000</v>
      </c>
      <c r="M28" s="130">
        <v>-33000000</v>
      </c>
    </row>
    <row r="29" spans="1:13" ht="25.5" customHeight="1">
      <c r="A29" s="231" t="s">
        <v>244</v>
      </c>
      <c r="B29" s="232"/>
      <c r="C29" s="232"/>
      <c r="D29" s="232"/>
      <c r="E29" s="232"/>
      <c r="F29" s="232"/>
      <c r="G29" s="232"/>
      <c r="H29" s="233"/>
      <c r="I29" s="1">
        <v>133</v>
      </c>
      <c r="J29" s="7">
        <v>18000000</v>
      </c>
      <c r="K29" s="7">
        <f>-134000000+97000000</f>
        <v>-37000000</v>
      </c>
      <c r="L29" s="130">
        <v>127000000</v>
      </c>
      <c r="M29" s="130">
        <v>115000000</v>
      </c>
    </row>
    <row r="30" spans="1:13" ht="12.75">
      <c r="A30" s="231" t="s">
        <v>112</v>
      </c>
      <c r="B30" s="232"/>
      <c r="C30" s="232"/>
      <c r="D30" s="232"/>
      <c r="E30" s="232"/>
      <c r="F30" s="232"/>
      <c r="G30" s="232"/>
      <c r="H30" s="233"/>
      <c r="I30" s="1">
        <v>134</v>
      </c>
      <c r="J30" s="130"/>
      <c r="K30" s="130"/>
      <c r="L30" s="130"/>
      <c r="M30" s="130"/>
    </row>
    <row r="31" spans="1:13" ht="12.75">
      <c r="A31" s="231" t="s">
        <v>113</v>
      </c>
      <c r="B31" s="232"/>
      <c r="C31" s="232"/>
      <c r="D31" s="232"/>
      <c r="E31" s="232"/>
      <c r="F31" s="232"/>
      <c r="G31" s="232"/>
      <c r="H31" s="233"/>
      <c r="I31" s="1">
        <v>135</v>
      </c>
      <c r="J31" s="130"/>
      <c r="K31" s="130"/>
      <c r="L31" s="130"/>
      <c r="M31" s="130"/>
    </row>
    <row r="32" spans="1:13" ht="12.75">
      <c r="A32" s="231" t="s">
        <v>114</v>
      </c>
      <c r="B32" s="232"/>
      <c r="C32" s="232"/>
      <c r="D32" s="232"/>
      <c r="E32" s="232"/>
      <c r="F32" s="232"/>
      <c r="G32" s="232"/>
      <c r="H32" s="233"/>
      <c r="I32" s="1">
        <v>136</v>
      </c>
      <c r="J32" s="130">
        <v>140000000</v>
      </c>
      <c r="K32" s="130">
        <v>138000000</v>
      </c>
      <c r="L32" s="130">
        <v>75000000</v>
      </c>
      <c r="M32" s="130">
        <v>32000000</v>
      </c>
    </row>
    <row r="33" spans="1:14" ht="12.75">
      <c r="A33" s="231" t="s">
        <v>115</v>
      </c>
      <c r="B33" s="232"/>
      <c r="C33" s="232"/>
      <c r="D33" s="232"/>
      <c r="E33" s="232"/>
      <c r="F33" s="232"/>
      <c r="G33" s="232"/>
      <c r="H33" s="233"/>
      <c r="I33" s="1">
        <v>137</v>
      </c>
      <c r="J33" s="131">
        <f>SUM(J34:J37)</f>
        <v>418000000</v>
      </c>
      <c r="K33" s="131">
        <f>SUM(K34:K37)</f>
        <v>337000000</v>
      </c>
      <c r="L33" s="131">
        <f>SUM(L34:L37)</f>
        <v>292000000</v>
      </c>
      <c r="M33" s="131">
        <f>SUM(M34:M37)</f>
        <v>44000000</v>
      </c>
      <c r="N33" s="129"/>
    </row>
    <row r="34" spans="1:13" ht="21.75" customHeight="1">
      <c r="A34" s="231" t="s">
        <v>245</v>
      </c>
      <c r="B34" s="232"/>
      <c r="C34" s="232"/>
      <c r="D34" s="232"/>
      <c r="E34" s="232"/>
      <c r="F34" s="232"/>
      <c r="G34" s="232"/>
      <c r="H34" s="233"/>
      <c r="I34" s="1">
        <v>138</v>
      </c>
      <c r="J34" s="130">
        <f>39000000-35000000</f>
        <v>4000000</v>
      </c>
      <c r="K34" s="130">
        <v>0</v>
      </c>
      <c r="L34" s="130">
        <v>4000000</v>
      </c>
      <c r="M34" s="130">
        <v>-24000000</v>
      </c>
    </row>
    <row r="35" spans="1:13" ht="24" customHeight="1">
      <c r="A35" s="231" t="s">
        <v>246</v>
      </c>
      <c r="B35" s="232"/>
      <c r="C35" s="232"/>
      <c r="D35" s="232"/>
      <c r="E35" s="232"/>
      <c r="F35" s="232"/>
      <c r="G35" s="232"/>
      <c r="H35" s="233"/>
      <c r="I35" s="1">
        <v>139</v>
      </c>
      <c r="J35" s="7">
        <f>379000000-235000000</f>
        <v>144000000</v>
      </c>
      <c r="K35" s="7">
        <f>94000000+97000000</f>
        <v>191000000</v>
      </c>
      <c r="L35" s="130">
        <v>119000000</v>
      </c>
      <c r="M35" s="130">
        <v>-26000000</v>
      </c>
    </row>
    <row r="36" spans="1:13" ht="12.75">
      <c r="A36" s="231" t="s">
        <v>247</v>
      </c>
      <c r="B36" s="232"/>
      <c r="C36" s="232"/>
      <c r="D36" s="232"/>
      <c r="E36" s="232"/>
      <c r="F36" s="232"/>
      <c r="G36" s="232"/>
      <c r="H36" s="233"/>
      <c r="I36" s="1">
        <v>140</v>
      </c>
      <c r="J36" s="7"/>
      <c r="K36" s="7"/>
      <c r="L36" s="130"/>
      <c r="M36" s="130"/>
    </row>
    <row r="37" spans="1:13" ht="12.75">
      <c r="A37" s="231" t="s">
        <v>116</v>
      </c>
      <c r="B37" s="232"/>
      <c r="C37" s="232"/>
      <c r="D37" s="232"/>
      <c r="E37" s="232"/>
      <c r="F37" s="232"/>
      <c r="G37" s="232"/>
      <c r="H37" s="233"/>
      <c r="I37" s="1">
        <v>141</v>
      </c>
      <c r="J37" s="7">
        <v>270000000</v>
      </c>
      <c r="K37" s="7">
        <v>146000000</v>
      </c>
      <c r="L37" s="130">
        <v>169000000</v>
      </c>
      <c r="M37" s="130">
        <v>94000000</v>
      </c>
    </row>
    <row r="38" spans="1:13" ht="12.75">
      <c r="A38" s="231" t="s">
        <v>248</v>
      </c>
      <c r="B38" s="232"/>
      <c r="C38" s="232"/>
      <c r="D38" s="232"/>
      <c r="E38" s="232"/>
      <c r="F38" s="232"/>
      <c r="G38" s="232"/>
      <c r="H38" s="233"/>
      <c r="I38" s="1">
        <v>142</v>
      </c>
      <c r="J38" s="130"/>
      <c r="K38" s="130"/>
      <c r="L38" s="130"/>
      <c r="M38" s="130"/>
    </row>
    <row r="39" spans="1:13" ht="12.75">
      <c r="A39" s="231" t="s">
        <v>249</v>
      </c>
      <c r="B39" s="232"/>
      <c r="C39" s="232"/>
      <c r="D39" s="232"/>
      <c r="E39" s="232"/>
      <c r="F39" s="232"/>
      <c r="G39" s="232"/>
      <c r="H39" s="233"/>
      <c r="I39" s="1">
        <v>143</v>
      </c>
      <c r="J39" s="130"/>
      <c r="K39" s="130"/>
      <c r="L39" s="130"/>
      <c r="M39" s="130"/>
    </row>
    <row r="40" spans="1:13" ht="12.75">
      <c r="A40" s="231" t="s">
        <v>117</v>
      </c>
      <c r="B40" s="232"/>
      <c r="C40" s="232"/>
      <c r="D40" s="232"/>
      <c r="E40" s="232"/>
      <c r="F40" s="232"/>
      <c r="G40" s="232"/>
      <c r="H40" s="233"/>
      <c r="I40" s="1">
        <v>144</v>
      </c>
      <c r="J40" s="7"/>
      <c r="K40" s="7"/>
      <c r="L40" s="7"/>
      <c r="M40" s="7"/>
    </row>
    <row r="41" spans="1:13" ht="12.75">
      <c r="A41" s="231" t="s">
        <v>118</v>
      </c>
      <c r="B41" s="232"/>
      <c r="C41" s="232"/>
      <c r="D41" s="232"/>
      <c r="E41" s="232"/>
      <c r="F41" s="232"/>
      <c r="G41" s="232"/>
      <c r="H41" s="233"/>
      <c r="I41" s="1">
        <v>145</v>
      </c>
      <c r="J41" s="7"/>
      <c r="K41" s="7"/>
      <c r="L41" s="7"/>
      <c r="M41" s="7"/>
    </row>
    <row r="42" spans="1:13" ht="12.75">
      <c r="A42" s="231" t="s">
        <v>119</v>
      </c>
      <c r="B42" s="232"/>
      <c r="C42" s="232"/>
      <c r="D42" s="232"/>
      <c r="E42" s="232"/>
      <c r="F42" s="232"/>
      <c r="G42" s="232"/>
      <c r="H42" s="233"/>
      <c r="I42" s="1">
        <v>146</v>
      </c>
      <c r="J42" s="50">
        <f>J7+J27+J38+J40</f>
        <v>13175000000</v>
      </c>
      <c r="K42" s="50">
        <f>K7+K27+K38+K40</f>
        <v>7019000000</v>
      </c>
      <c r="L42" s="50">
        <f>L7+L27+L38+L40</f>
        <v>12185000000</v>
      </c>
      <c r="M42" s="50">
        <f>M7+M27+M38+M40</f>
        <v>6173000000</v>
      </c>
    </row>
    <row r="43" spans="1:13" ht="12.75">
      <c r="A43" s="231" t="s">
        <v>120</v>
      </c>
      <c r="B43" s="232"/>
      <c r="C43" s="232"/>
      <c r="D43" s="232"/>
      <c r="E43" s="232"/>
      <c r="F43" s="232"/>
      <c r="G43" s="232"/>
      <c r="H43" s="233"/>
      <c r="I43" s="1">
        <v>147</v>
      </c>
      <c r="J43" s="50">
        <f>J10+J33+J39+J41</f>
        <v>12680000000</v>
      </c>
      <c r="K43" s="50">
        <f>K10+K33+K39+K41</f>
        <v>7504000000</v>
      </c>
      <c r="L43" s="50">
        <f>L10+L33+L39+L41</f>
        <v>11640000000</v>
      </c>
      <c r="M43" s="50">
        <f>M10+M33+M39+M41</f>
        <v>5817000000</v>
      </c>
    </row>
    <row r="44" spans="1:13" ht="12.75">
      <c r="A44" s="231" t="s">
        <v>121</v>
      </c>
      <c r="B44" s="232"/>
      <c r="C44" s="232"/>
      <c r="D44" s="232"/>
      <c r="E44" s="232"/>
      <c r="F44" s="232"/>
      <c r="G44" s="232"/>
      <c r="H44" s="233"/>
      <c r="I44" s="1">
        <v>148</v>
      </c>
      <c r="J44" s="50">
        <f>J42-J43</f>
        <v>495000000</v>
      </c>
      <c r="K44" s="50">
        <f>K42-K43</f>
        <v>-485000000</v>
      </c>
      <c r="L44" s="50">
        <f>L42-L43</f>
        <v>545000000</v>
      </c>
      <c r="M44" s="50">
        <f>M42-M43</f>
        <v>356000000</v>
      </c>
    </row>
    <row r="45" spans="1:13" ht="12.75">
      <c r="A45" s="243" t="s">
        <v>122</v>
      </c>
      <c r="B45" s="244"/>
      <c r="C45" s="244"/>
      <c r="D45" s="244"/>
      <c r="E45" s="244"/>
      <c r="F45" s="244"/>
      <c r="G45" s="244"/>
      <c r="H45" s="245"/>
      <c r="I45" s="1">
        <v>149</v>
      </c>
      <c r="J45" s="131">
        <f>IF(J42&gt;J43,J42-J43,0)</f>
        <v>495000000</v>
      </c>
      <c r="K45" s="131">
        <f>IF(K42&gt;K43,K42-K43,0)</f>
        <v>0</v>
      </c>
      <c r="L45" s="50">
        <f>IF(L42&gt;L43,L42-L43,0)</f>
        <v>545000000</v>
      </c>
      <c r="M45" s="50">
        <f>IF(M42&gt;M43,M42-M43,0)</f>
        <v>356000000</v>
      </c>
    </row>
    <row r="46" spans="1:13" ht="12.75">
      <c r="A46" s="243" t="s">
        <v>123</v>
      </c>
      <c r="B46" s="244"/>
      <c r="C46" s="244"/>
      <c r="D46" s="244"/>
      <c r="E46" s="244"/>
      <c r="F46" s="244"/>
      <c r="G46" s="244"/>
      <c r="H46" s="245"/>
      <c r="I46" s="1">
        <v>150</v>
      </c>
      <c r="J46" s="50">
        <f>IF(J43&gt;J42,J43-J42,0)</f>
        <v>0</v>
      </c>
      <c r="K46" s="50">
        <f>IF(K43&gt;K42,K43-K42,0)</f>
        <v>485000000</v>
      </c>
      <c r="L46" s="50">
        <f>IF(L43&gt;L42,L43-L42,0)</f>
        <v>0</v>
      </c>
      <c r="M46" s="50">
        <f>IF(M43&gt;M42,M43-M42,0)</f>
        <v>0</v>
      </c>
    </row>
    <row r="47" spans="1:13" ht="12.75">
      <c r="A47" s="231" t="s">
        <v>344</v>
      </c>
      <c r="B47" s="232"/>
      <c r="C47" s="232"/>
      <c r="D47" s="232"/>
      <c r="E47" s="232"/>
      <c r="F47" s="232"/>
      <c r="G47" s="232"/>
      <c r="H47" s="233"/>
      <c r="I47" s="1">
        <v>151</v>
      </c>
      <c r="J47" s="7">
        <v>128000000</v>
      </c>
      <c r="K47" s="7">
        <v>-57000000</v>
      </c>
      <c r="L47" s="7">
        <v>97000000</v>
      </c>
      <c r="M47" s="7">
        <v>63000000</v>
      </c>
    </row>
    <row r="48" spans="1:13" ht="12.75">
      <c r="A48" s="231" t="s">
        <v>124</v>
      </c>
      <c r="B48" s="232"/>
      <c r="C48" s="232"/>
      <c r="D48" s="232"/>
      <c r="E48" s="232"/>
      <c r="F48" s="232"/>
      <c r="G48" s="232"/>
      <c r="H48" s="233"/>
      <c r="I48" s="1">
        <v>152</v>
      </c>
      <c r="J48" s="50">
        <f>J44-J47</f>
        <v>367000000</v>
      </c>
      <c r="K48" s="50">
        <f>K44-K47</f>
        <v>-428000000</v>
      </c>
      <c r="L48" s="50">
        <f>L44-L47</f>
        <v>448000000</v>
      </c>
      <c r="M48" s="50">
        <f>M44-M47</f>
        <v>293000000</v>
      </c>
    </row>
    <row r="49" spans="1:13" ht="16.5" customHeight="1">
      <c r="A49" s="243" t="s">
        <v>125</v>
      </c>
      <c r="B49" s="244"/>
      <c r="C49" s="244"/>
      <c r="D49" s="244"/>
      <c r="E49" s="244"/>
      <c r="F49" s="244"/>
      <c r="G49" s="244"/>
      <c r="H49" s="245"/>
      <c r="I49" s="1">
        <v>153</v>
      </c>
      <c r="J49" s="50">
        <f>IF(J48&gt;0,J48,0)</f>
        <v>367000000</v>
      </c>
      <c r="K49" s="50">
        <f>IF(K48&gt;0,K48,0)</f>
        <v>0</v>
      </c>
      <c r="L49" s="50">
        <f>IF(L48&gt;0,L48,0)</f>
        <v>448000000</v>
      </c>
      <c r="M49" s="50">
        <f>IF(M48&gt;0,M48,0)</f>
        <v>293000000</v>
      </c>
    </row>
    <row r="50" spans="1:13" ht="21" customHeight="1">
      <c r="A50" s="269" t="s">
        <v>126</v>
      </c>
      <c r="B50" s="270"/>
      <c r="C50" s="270"/>
      <c r="D50" s="270"/>
      <c r="E50" s="270"/>
      <c r="F50" s="270"/>
      <c r="G50" s="270"/>
      <c r="H50" s="271"/>
      <c r="I50" s="2">
        <v>154</v>
      </c>
      <c r="J50" s="57">
        <f>IF(J48&lt;0,-J48,0)</f>
        <v>0</v>
      </c>
      <c r="K50" s="57">
        <f>IF(K48&lt;0,-K48,0)</f>
        <v>428000000</v>
      </c>
      <c r="L50" s="57"/>
      <c r="M50" s="57">
        <f>IF(M48&lt;0,-M48,0)</f>
        <v>0</v>
      </c>
    </row>
    <row r="51" spans="1:13" ht="12.75" customHeight="1">
      <c r="A51" s="240" t="s">
        <v>170</v>
      </c>
      <c r="B51" s="251"/>
      <c r="C51" s="251"/>
      <c r="D51" s="251"/>
      <c r="E51" s="251"/>
      <c r="F51" s="251"/>
      <c r="G51" s="251"/>
      <c r="H51" s="251"/>
      <c r="I51" s="251"/>
      <c r="J51" s="251"/>
      <c r="K51" s="251"/>
      <c r="L51" s="251"/>
      <c r="M51" s="251"/>
    </row>
    <row r="52" spans="1:13" ht="12.75" customHeight="1">
      <c r="A52" s="228" t="s">
        <v>164</v>
      </c>
      <c r="B52" s="229"/>
      <c r="C52" s="229"/>
      <c r="D52" s="229"/>
      <c r="E52" s="229"/>
      <c r="F52" s="229"/>
      <c r="G52" s="229"/>
      <c r="H52" s="229"/>
      <c r="I52" s="121"/>
      <c r="J52" s="121"/>
      <c r="K52" s="121"/>
      <c r="L52" s="121"/>
      <c r="M52" s="122"/>
    </row>
    <row r="53" spans="1:13" ht="12.75">
      <c r="A53" s="266" t="s">
        <v>257</v>
      </c>
      <c r="B53" s="267"/>
      <c r="C53" s="267"/>
      <c r="D53" s="267"/>
      <c r="E53" s="267"/>
      <c r="F53" s="267"/>
      <c r="G53" s="267"/>
      <c r="H53" s="268"/>
      <c r="I53" s="1">
        <v>155</v>
      </c>
      <c r="J53" s="130"/>
      <c r="K53" s="130"/>
      <c r="L53" s="7"/>
      <c r="M53" s="7"/>
    </row>
    <row r="54" spans="1:13" ht="12.75">
      <c r="A54" s="266" t="s">
        <v>165</v>
      </c>
      <c r="B54" s="267"/>
      <c r="C54" s="267"/>
      <c r="D54" s="267"/>
      <c r="E54" s="267"/>
      <c r="F54" s="267"/>
      <c r="G54" s="267"/>
      <c r="H54" s="268"/>
      <c r="I54" s="1">
        <v>156</v>
      </c>
      <c r="J54" s="136"/>
      <c r="K54" s="136"/>
      <c r="L54" s="8"/>
      <c r="M54" s="8"/>
    </row>
    <row r="55" spans="1:13" ht="12.75" customHeight="1">
      <c r="A55" s="240" t="s">
        <v>166</v>
      </c>
      <c r="B55" s="251"/>
      <c r="C55" s="251"/>
      <c r="D55" s="251"/>
      <c r="E55" s="251"/>
      <c r="F55" s="251"/>
      <c r="G55" s="251"/>
      <c r="H55" s="251"/>
      <c r="I55" s="251"/>
      <c r="J55" s="251"/>
      <c r="K55" s="251"/>
      <c r="L55" s="251"/>
      <c r="M55" s="251"/>
    </row>
    <row r="56" spans="1:13" ht="12.75">
      <c r="A56" s="228" t="s">
        <v>167</v>
      </c>
      <c r="B56" s="229"/>
      <c r="C56" s="229"/>
      <c r="D56" s="229"/>
      <c r="E56" s="229"/>
      <c r="F56" s="229"/>
      <c r="G56" s="229"/>
      <c r="H56" s="230"/>
      <c r="I56" s="123">
        <v>157</v>
      </c>
      <c r="J56" s="6">
        <f>J48</f>
        <v>367000000</v>
      </c>
      <c r="K56" s="6">
        <f>K48</f>
        <v>-428000000</v>
      </c>
      <c r="L56" s="6">
        <f>L48</f>
        <v>448000000</v>
      </c>
      <c r="M56" s="6">
        <f>M48</f>
        <v>293000000</v>
      </c>
    </row>
    <row r="57" spans="1:13" ht="12.75">
      <c r="A57" s="231" t="s">
        <v>168</v>
      </c>
      <c r="B57" s="232"/>
      <c r="C57" s="232"/>
      <c r="D57" s="232"/>
      <c r="E57" s="232"/>
      <c r="F57" s="232"/>
      <c r="G57" s="232"/>
      <c r="H57" s="233"/>
      <c r="I57" s="1">
        <v>158</v>
      </c>
      <c r="J57" s="50">
        <f>SUM(J58:J64)</f>
        <v>209000000</v>
      </c>
      <c r="K57" s="50">
        <f>SUM(K58:K64)</f>
        <v>415000000</v>
      </c>
      <c r="L57" s="50">
        <f>SUM(L58:L64)</f>
        <v>-45000000</v>
      </c>
      <c r="M57" s="50">
        <f>SUM(M58:M64)</f>
        <v>-285000000</v>
      </c>
    </row>
    <row r="58" spans="1:13" ht="12.75">
      <c r="A58" s="231" t="s">
        <v>250</v>
      </c>
      <c r="B58" s="232"/>
      <c r="C58" s="232"/>
      <c r="D58" s="232"/>
      <c r="E58" s="232"/>
      <c r="F58" s="232"/>
      <c r="G58" s="232"/>
      <c r="H58" s="233"/>
      <c r="I58" s="1">
        <v>159</v>
      </c>
      <c r="J58" s="7">
        <v>201000000</v>
      </c>
      <c r="K58" s="7">
        <v>452000000</v>
      </c>
      <c r="L58" s="130">
        <v>-7000000</v>
      </c>
      <c r="M58" s="130">
        <v>-243000000</v>
      </c>
    </row>
    <row r="59" spans="1:13" ht="15.75" customHeight="1">
      <c r="A59" s="263" t="s">
        <v>251</v>
      </c>
      <c r="B59" s="264"/>
      <c r="C59" s="264"/>
      <c r="D59" s="264"/>
      <c r="E59" s="264"/>
      <c r="F59" s="264"/>
      <c r="G59" s="264"/>
      <c r="H59" s="265"/>
      <c r="I59" s="1">
        <v>160</v>
      </c>
      <c r="J59" s="7"/>
      <c r="K59" s="7"/>
      <c r="L59" s="130"/>
      <c r="M59" s="130"/>
    </row>
    <row r="60" spans="1:13" ht="18.75" customHeight="1">
      <c r="A60" s="263" t="s">
        <v>252</v>
      </c>
      <c r="B60" s="264"/>
      <c r="C60" s="264"/>
      <c r="D60" s="264"/>
      <c r="E60" s="264"/>
      <c r="F60" s="264"/>
      <c r="G60" s="264"/>
      <c r="H60" s="265"/>
      <c r="I60" s="3">
        <v>161</v>
      </c>
      <c r="J60" s="7">
        <v>8000000</v>
      </c>
      <c r="K60" s="7">
        <v>-37000000</v>
      </c>
      <c r="L60" s="130">
        <v>-29000000</v>
      </c>
      <c r="M60" s="130">
        <v>-42000000</v>
      </c>
    </row>
    <row r="61" spans="1:13" ht="17.25" customHeight="1">
      <c r="A61" s="263" t="s">
        <v>253</v>
      </c>
      <c r="B61" s="264"/>
      <c r="C61" s="264"/>
      <c r="D61" s="264"/>
      <c r="E61" s="264"/>
      <c r="F61" s="264"/>
      <c r="G61" s="264"/>
      <c r="H61" s="265"/>
      <c r="I61" s="3">
        <v>162</v>
      </c>
      <c r="J61" s="7"/>
      <c r="K61" s="7"/>
      <c r="L61" s="7"/>
      <c r="M61" s="7"/>
    </row>
    <row r="62" spans="1:13" ht="12.75">
      <c r="A62" s="231" t="s">
        <v>254</v>
      </c>
      <c r="B62" s="232"/>
      <c r="C62" s="232"/>
      <c r="D62" s="232"/>
      <c r="E62" s="232"/>
      <c r="F62" s="232"/>
      <c r="G62" s="232"/>
      <c r="H62" s="233"/>
      <c r="I62" s="1">
        <v>163</v>
      </c>
      <c r="J62" s="7"/>
      <c r="K62" s="7"/>
      <c r="L62" s="7"/>
      <c r="M62" s="7"/>
    </row>
    <row r="63" spans="1:13" ht="12.75">
      <c r="A63" s="231" t="s">
        <v>255</v>
      </c>
      <c r="B63" s="232"/>
      <c r="C63" s="232"/>
      <c r="D63" s="232"/>
      <c r="E63" s="232"/>
      <c r="F63" s="232"/>
      <c r="G63" s="232"/>
      <c r="H63" s="233"/>
      <c r="I63" s="1">
        <v>164</v>
      </c>
      <c r="J63" s="7"/>
      <c r="K63" s="7"/>
      <c r="L63" s="7"/>
      <c r="M63" s="7"/>
    </row>
    <row r="64" spans="1:13" ht="12.75">
      <c r="A64" s="231" t="s">
        <v>256</v>
      </c>
      <c r="B64" s="232"/>
      <c r="C64" s="232"/>
      <c r="D64" s="232"/>
      <c r="E64" s="232"/>
      <c r="F64" s="232"/>
      <c r="G64" s="232"/>
      <c r="H64" s="233"/>
      <c r="I64" s="1">
        <v>165</v>
      </c>
      <c r="J64" s="7"/>
      <c r="K64" s="7"/>
      <c r="L64" s="7">
        <v>-9000000</v>
      </c>
      <c r="M64" s="7"/>
    </row>
    <row r="65" spans="1:13" ht="12.75">
      <c r="A65" s="231" t="s">
        <v>174</v>
      </c>
      <c r="B65" s="232"/>
      <c r="C65" s="232"/>
      <c r="D65" s="232"/>
      <c r="E65" s="232"/>
      <c r="F65" s="232"/>
      <c r="G65" s="232"/>
      <c r="H65" s="233"/>
      <c r="I65" s="1">
        <v>166</v>
      </c>
      <c r="J65" s="7"/>
      <c r="K65" s="7"/>
      <c r="L65" s="7"/>
      <c r="M65" s="7"/>
    </row>
    <row r="66" spans="1:13" ht="12.75">
      <c r="A66" s="231" t="s">
        <v>173</v>
      </c>
      <c r="B66" s="232"/>
      <c r="C66" s="232"/>
      <c r="D66" s="232"/>
      <c r="E66" s="232"/>
      <c r="F66" s="232"/>
      <c r="G66" s="232"/>
      <c r="H66" s="233"/>
      <c r="I66" s="1">
        <v>167</v>
      </c>
      <c r="J66" s="50">
        <f>J57-J65</f>
        <v>209000000</v>
      </c>
      <c r="K66" s="50">
        <f>K57-K65</f>
        <v>415000000</v>
      </c>
      <c r="L66" s="50">
        <f>L57-L65</f>
        <v>-45000000</v>
      </c>
      <c r="M66" s="50">
        <f>M57-M65</f>
        <v>-285000000</v>
      </c>
    </row>
    <row r="67" spans="1:13" ht="12.75">
      <c r="A67" s="231" t="s">
        <v>172</v>
      </c>
      <c r="B67" s="232"/>
      <c r="C67" s="232"/>
      <c r="D67" s="232"/>
      <c r="E67" s="232"/>
      <c r="F67" s="232"/>
      <c r="G67" s="232"/>
      <c r="H67" s="233"/>
      <c r="I67" s="1">
        <v>168</v>
      </c>
      <c r="J67" s="57">
        <f>J56+J66</f>
        <v>576000000</v>
      </c>
      <c r="K67" s="57">
        <f>K56+K66</f>
        <v>-13000000</v>
      </c>
      <c r="L67" s="57">
        <f>L56+L66</f>
        <v>403000000</v>
      </c>
      <c r="M67" s="57">
        <f>M56+M66</f>
        <v>8000000</v>
      </c>
    </row>
    <row r="68" spans="1:13" ht="12.75" customHeight="1">
      <c r="A68" s="275" t="s">
        <v>171</v>
      </c>
      <c r="B68" s="276"/>
      <c r="C68" s="276"/>
      <c r="D68" s="276"/>
      <c r="E68" s="276"/>
      <c r="F68" s="276"/>
      <c r="G68" s="276"/>
      <c r="H68" s="276"/>
      <c r="I68" s="276"/>
      <c r="J68" s="276"/>
      <c r="K68" s="276"/>
      <c r="L68" s="276"/>
      <c r="M68" s="276"/>
    </row>
    <row r="69" spans="1:13" ht="12.75" customHeight="1">
      <c r="A69" s="263" t="s">
        <v>169</v>
      </c>
      <c r="B69" s="264"/>
      <c r="C69" s="264"/>
      <c r="D69" s="264"/>
      <c r="E69" s="264"/>
      <c r="F69" s="264"/>
      <c r="G69" s="264"/>
      <c r="H69" s="264"/>
      <c r="I69" s="264"/>
      <c r="J69" s="264"/>
      <c r="K69" s="264"/>
      <c r="L69" s="264"/>
      <c r="M69" s="264"/>
    </row>
    <row r="70" spans="1:13" ht="12.75">
      <c r="A70" s="266" t="s">
        <v>257</v>
      </c>
      <c r="B70" s="267"/>
      <c r="C70" s="267"/>
      <c r="D70" s="267"/>
      <c r="E70" s="267"/>
      <c r="F70" s="267"/>
      <c r="G70" s="267"/>
      <c r="H70" s="268"/>
      <c r="I70" s="1">
        <v>169</v>
      </c>
      <c r="J70" s="7"/>
      <c r="K70" s="7"/>
      <c r="L70" s="7"/>
      <c r="M70" s="7"/>
    </row>
    <row r="71" spans="1:13" ht="16.5" customHeight="1">
      <c r="A71" s="272" t="s">
        <v>165</v>
      </c>
      <c r="B71" s="273"/>
      <c r="C71" s="273"/>
      <c r="D71" s="273"/>
      <c r="E71" s="273"/>
      <c r="F71" s="273"/>
      <c r="G71" s="273"/>
      <c r="H71" s="274"/>
      <c r="I71" s="4">
        <v>170</v>
      </c>
      <c r="J71" s="8"/>
      <c r="K71" s="8"/>
      <c r="L71" s="8"/>
      <c r="M71" s="8"/>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47:H47"/>
    <mergeCell ref="A48:H48"/>
    <mergeCell ref="A61:H61"/>
    <mergeCell ref="A56:H56"/>
    <mergeCell ref="A55:M55"/>
    <mergeCell ref="A57:H57"/>
    <mergeCell ref="A53:H53"/>
    <mergeCell ref="A54:H54"/>
    <mergeCell ref="A49:H49"/>
    <mergeCell ref="A50:H50"/>
    <mergeCell ref="A37:H37"/>
    <mergeCell ref="A38:H38"/>
    <mergeCell ref="A39:H39"/>
    <mergeCell ref="A40:H40"/>
    <mergeCell ref="A43:H43"/>
    <mergeCell ref="A44:H44"/>
    <mergeCell ref="A45:H45"/>
    <mergeCell ref="A46:H46"/>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5:H15"/>
    <mergeCell ref="A16:H16"/>
    <mergeCell ref="A3:M3"/>
    <mergeCell ref="A4:H4"/>
    <mergeCell ref="A6:H6"/>
    <mergeCell ref="J4:K4"/>
    <mergeCell ref="L4:M4"/>
    <mergeCell ref="A5:H5"/>
    <mergeCell ref="A17:H17"/>
    <mergeCell ref="A18:H18"/>
    <mergeCell ref="A7:H7"/>
    <mergeCell ref="A8:H8"/>
    <mergeCell ref="A9:H9"/>
    <mergeCell ref="A10:H10"/>
    <mergeCell ref="A11:H11"/>
    <mergeCell ref="A12:H12"/>
    <mergeCell ref="A13:H13"/>
    <mergeCell ref="A14:H14"/>
  </mergeCells>
  <dataValidations count="3">
    <dataValidation type="whole" operator="notEqual" allowBlank="1" showInputMessage="1" showErrorMessage="1" errorTitle="Pogrešan unos" error="Mogu se unijeti samo cjelobrojne vrijednosti." sqref="J70:J71 K56:M57 J53:J54 K66:M67 L47 J56:J67 K61:L65">
      <formula1>999999999999</formula1>
    </dataValidation>
    <dataValidation type="whole" operator="greaterThanOrEqual" allowBlank="1" showInputMessage="1" showErrorMessage="1" errorTitle="Pogrešan unos" error="Mogu se unijeti samo cjelobrojne pozitivne vrijednosti." sqref="J22:K22 K38:L41 K26:L26 J30:J31 K27:M27 J26:J27 L42:M46 L17:L19 J48:M50 L21:L23 M22 J33:M33 J7:M7 J12:M12 J16:M16 L8 J46:K46 L34 J38:J44 L28 K42:K44 J10:M10">
      <formula1>0</formula1>
    </dataValidation>
    <dataValidation allowBlank="1" sqref="L70:M71 J32:K32 J11:M11 J34:K37 J25:M25 J28:K29 L35:M37 K53:M54 L9:M9 J13:M15 L20:M20 J8:K9 J17:K21 J23:K24 J45:K45 J47:K47 L29:M32 L58:M60"/>
  </dataValidations>
  <printOptions/>
  <pageMargins left="0.75"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1">
      <selection activeCell="P5" sqref="P5"/>
    </sheetView>
  </sheetViews>
  <sheetFormatPr defaultColWidth="9.140625" defaultRowHeight="12.75"/>
  <cols>
    <col min="1" max="7" width="9.140625" style="49" customWidth="1"/>
    <col min="8" max="8" width="2.140625" style="49" customWidth="1"/>
    <col min="9" max="9" width="6.57421875" style="49" customWidth="1"/>
    <col min="10" max="10" width="13.57421875" style="49" customWidth="1"/>
    <col min="11" max="11" width="13.00390625" style="49" customWidth="1"/>
    <col min="12" max="16384" width="9.140625" style="49" customWidth="1"/>
  </cols>
  <sheetData>
    <row r="1" spans="1:11" ht="12.75" customHeight="1">
      <c r="A1" s="284" t="s">
        <v>127</v>
      </c>
      <c r="B1" s="284"/>
      <c r="C1" s="284"/>
      <c r="D1" s="284"/>
      <c r="E1" s="284"/>
      <c r="F1" s="284"/>
      <c r="G1" s="284"/>
      <c r="H1" s="284"/>
      <c r="I1" s="284"/>
      <c r="J1" s="284"/>
      <c r="K1" s="284"/>
    </row>
    <row r="2" spans="1:11" ht="12.75" customHeight="1">
      <c r="A2" s="285" t="s">
        <v>352</v>
      </c>
      <c r="B2" s="285"/>
      <c r="C2" s="285"/>
      <c r="D2" s="285"/>
      <c r="E2" s="285"/>
      <c r="F2" s="285"/>
      <c r="G2" s="285"/>
      <c r="H2" s="285"/>
      <c r="I2" s="285"/>
      <c r="J2" s="285"/>
      <c r="K2" s="285"/>
    </row>
    <row r="3" spans="1:11" ht="12.75">
      <c r="A3" s="281" t="s">
        <v>180</v>
      </c>
      <c r="B3" s="282"/>
      <c r="C3" s="282"/>
      <c r="D3" s="282"/>
      <c r="E3" s="282"/>
      <c r="F3" s="282"/>
      <c r="G3" s="282"/>
      <c r="H3" s="282"/>
      <c r="I3" s="282"/>
      <c r="J3" s="282"/>
      <c r="K3" s="283"/>
    </row>
    <row r="4" spans="1:11" ht="24">
      <c r="A4" s="286" t="s">
        <v>93</v>
      </c>
      <c r="B4" s="286"/>
      <c r="C4" s="286"/>
      <c r="D4" s="286"/>
      <c r="E4" s="286"/>
      <c r="F4" s="286"/>
      <c r="G4" s="286"/>
      <c r="H4" s="286"/>
      <c r="I4" s="61" t="s">
        <v>94</v>
      </c>
      <c r="J4" s="62" t="s">
        <v>95</v>
      </c>
      <c r="K4" s="62" t="s">
        <v>96</v>
      </c>
    </row>
    <row r="5" spans="1:11" ht="12.75">
      <c r="A5" s="278">
        <v>1</v>
      </c>
      <c r="B5" s="278"/>
      <c r="C5" s="278"/>
      <c r="D5" s="278"/>
      <c r="E5" s="278"/>
      <c r="F5" s="278"/>
      <c r="G5" s="278"/>
      <c r="H5" s="278"/>
      <c r="I5" s="63">
        <v>2</v>
      </c>
      <c r="J5" s="64" t="s">
        <v>5</v>
      </c>
      <c r="K5" s="64" t="s">
        <v>6</v>
      </c>
    </row>
    <row r="6" spans="1:11" ht="12.75">
      <c r="A6" s="240" t="s">
        <v>128</v>
      </c>
      <c r="B6" s="251"/>
      <c r="C6" s="251"/>
      <c r="D6" s="251"/>
      <c r="E6" s="251"/>
      <c r="F6" s="251"/>
      <c r="G6" s="251"/>
      <c r="H6" s="251"/>
      <c r="I6" s="279"/>
      <c r="J6" s="279"/>
      <c r="K6" s="280"/>
    </row>
    <row r="7" spans="1:11" ht="12.75">
      <c r="A7" s="225" t="s">
        <v>270</v>
      </c>
      <c r="B7" s="226"/>
      <c r="C7" s="226"/>
      <c r="D7" s="226"/>
      <c r="E7" s="226"/>
      <c r="F7" s="226"/>
      <c r="G7" s="226"/>
      <c r="H7" s="226"/>
      <c r="I7" s="1">
        <v>1</v>
      </c>
      <c r="J7" s="7">
        <v>495000000</v>
      </c>
      <c r="K7" s="7">
        <v>545000000</v>
      </c>
    </row>
    <row r="8" spans="1:11" ht="12.75">
      <c r="A8" s="225" t="s">
        <v>129</v>
      </c>
      <c r="B8" s="226"/>
      <c r="C8" s="226"/>
      <c r="D8" s="226"/>
      <c r="E8" s="226"/>
      <c r="F8" s="226"/>
      <c r="G8" s="226"/>
      <c r="H8" s="226"/>
      <c r="I8" s="1">
        <v>2</v>
      </c>
      <c r="J8" s="7">
        <v>974000000</v>
      </c>
      <c r="K8" s="7">
        <v>757000000</v>
      </c>
    </row>
    <row r="9" spans="1:11" ht="12.75">
      <c r="A9" s="225" t="s">
        <v>274</v>
      </c>
      <c r="B9" s="226"/>
      <c r="C9" s="226"/>
      <c r="D9" s="226"/>
      <c r="E9" s="226"/>
      <c r="F9" s="226"/>
      <c r="G9" s="226"/>
      <c r="H9" s="226"/>
      <c r="I9" s="1">
        <v>3</v>
      </c>
      <c r="J9" s="7">
        <v>1200000000</v>
      </c>
      <c r="K9" s="7">
        <v>1400000000</v>
      </c>
    </row>
    <row r="10" spans="1:11" ht="12.75">
      <c r="A10" s="225" t="s">
        <v>275</v>
      </c>
      <c r="B10" s="226"/>
      <c r="C10" s="226"/>
      <c r="D10" s="226"/>
      <c r="E10" s="226"/>
      <c r="F10" s="226"/>
      <c r="G10" s="226"/>
      <c r="H10" s="226"/>
      <c r="I10" s="1">
        <v>4</v>
      </c>
      <c r="J10" s="7"/>
      <c r="K10" s="130"/>
    </row>
    <row r="11" spans="1:11" ht="12.75">
      <c r="A11" s="225" t="s">
        <v>276</v>
      </c>
      <c r="B11" s="226"/>
      <c r="C11" s="226"/>
      <c r="D11" s="226"/>
      <c r="E11" s="226"/>
      <c r="F11" s="226"/>
      <c r="G11" s="226"/>
      <c r="H11" s="226"/>
      <c r="I11" s="1">
        <v>5</v>
      </c>
      <c r="J11" s="7"/>
      <c r="K11" s="130"/>
    </row>
    <row r="12" spans="1:11" ht="12.75">
      <c r="A12" s="225" t="s">
        <v>277</v>
      </c>
      <c r="B12" s="226"/>
      <c r="C12" s="226"/>
      <c r="D12" s="226"/>
      <c r="E12" s="226"/>
      <c r="F12" s="226"/>
      <c r="G12" s="226"/>
      <c r="H12" s="226"/>
      <c r="I12" s="1">
        <v>6</v>
      </c>
      <c r="J12" s="7">
        <v>1708000000</v>
      </c>
      <c r="K12" s="130">
        <v>1817000000</v>
      </c>
    </row>
    <row r="13" spans="1:11" ht="12.75">
      <c r="A13" s="231" t="s">
        <v>130</v>
      </c>
      <c r="B13" s="232"/>
      <c r="C13" s="232"/>
      <c r="D13" s="232"/>
      <c r="E13" s="232"/>
      <c r="F13" s="232"/>
      <c r="G13" s="232"/>
      <c r="H13" s="232"/>
      <c r="I13" s="1">
        <v>7</v>
      </c>
      <c r="J13" s="59">
        <f>SUM(J7:J12)</f>
        <v>4377000000</v>
      </c>
      <c r="K13" s="50">
        <f>SUM(K7:K12)</f>
        <v>4519000000</v>
      </c>
    </row>
    <row r="14" spans="1:11" ht="12.75">
      <c r="A14" s="225" t="s">
        <v>272</v>
      </c>
      <c r="B14" s="226"/>
      <c r="C14" s="226"/>
      <c r="D14" s="226"/>
      <c r="E14" s="226"/>
      <c r="F14" s="226"/>
      <c r="G14" s="226"/>
      <c r="H14" s="226"/>
      <c r="I14" s="1">
        <v>8</v>
      </c>
      <c r="K14" s="130"/>
    </row>
    <row r="15" spans="1:11" ht="12.75">
      <c r="A15" s="225" t="s">
        <v>273</v>
      </c>
      <c r="B15" s="226"/>
      <c r="C15" s="226"/>
      <c r="D15" s="226"/>
      <c r="E15" s="226"/>
      <c r="F15" s="226"/>
      <c r="G15" s="226"/>
      <c r="H15" s="226"/>
      <c r="I15" s="1">
        <v>9</v>
      </c>
      <c r="J15" s="7">
        <v>1097000000</v>
      </c>
      <c r="K15" s="130">
        <v>1729000000</v>
      </c>
    </row>
    <row r="16" spans="1:11" ht="12.75">
      <c r="A16" s="225" t="s">
        <v>271</v>
      </c>
      <c r="B16" s="226"/>
      <c r="C16" s="226"/>
      <c r="D16" s="226"/>
      <c r="E16" s="226"/>
      <c r="F16" s="226"/>
      <c r="G16" s="226"/>
      <c r="H16" s="226"/>
      <c r="I16" s="1">
        <v>10</v>
      </c>
      <c r="J16" s="7">
        <v>335000000</v>
      </c>
      <c r="K16" s="130">
        <v>577000000</v>
      </c>
    </row>
    <row r="17" spans="1:11" ht="12.75">
      <c r="A17" s="225" t="s">
        <v>278</v>
      </c>
      <c r="B17" s="226"/>
      <c r="C17" s="226"/>
      <c r="D17" s="226"/>
      <c r="E17" s="226"/>
      <c r="F17" s="226"/>
      <c r="G17" s="226"/>
      <c r="H17" s="226"/>
      <c r="I17" s="1">
        <v>11</v>
      </c>
      <c r="J17" s="7">
        <v>943000000</v>
      </c>
      <c r="K17" s="130">
        <v>198000000</v>
      </c>
    </row>
    <row r="18" spans="1:11" ht="12.75">
      <c r="A18" s="231" t="s">
        <v>131</v>
      </c>
      <c r="B18" s="232"/>
      <c r="C18" s="232"/>
      <c r="D18" s="232"/>
      <c r="E18" s="232"/>
      <c r="F18" s="232"/>
      <c r="G18" s="232"/>
      <c r="H18" s="232"/>
      <c r="I18" s="1">
        <v>12</v>
      </c>
      <c r="J18" s="59">
        <f>SUM(J15:J17)</f>
        <v>2375000000</v>
      </c>
      <c r="K18" s="50">
        <f>SUM(K14:K17)</f>
        <v>2504000000</v>
      </c>
    </row>
    <row r="19" spans="1:11" ht="24" customHeight="1">
      <c r="A19" s="231" t="s">
        <v>133</v>
      </c>
      <c r="B19" s="232"/>
      <c r="C19" s="232"/>
      <c r="D19" s="232"/>
      <c r="E19" s="232"/>
      <c r="F19" s="232"/>
      <c r="G19" s="232"/>
      <c r="H19" s="232"/>
      <c r="I19" s="1">
        <v>13</v>
      </c>
      <c r="J19" s="59">
        <f>IF(J13&gt;J18,J13-J18,0)</f>
        <v>2002000000</v>
      </c>
      <c r="K19" s="50">
        <f>IF(K13&gt;K18,K13-K18,0)</f>
        <v>2015000000</v>
      </c>
    </row>
    <row r="20" spans="1:11" ht="24" customHeight="1">
      <c r="A20" s="231" t="s">
        <v>132</v>
      </c>
      <c r="B20" s="232"/>
      <c r="C20" s="232"/>
      <c r="D20" s="232"/>
      <c r="E20" s="232"/>
      <c r="F20" s="232"/>
      <c r="G20" s="232"/>
      <c r="H20" s="232"/>
      <c r="I20" s="1">
        <v>14</v>
      </c>
      <c r="J20" s="59">
        <f>IF(J18&gt;J13,J18-J13,0)</f>
        <v>0</v>
      </c>
      <c r="K20" s="50">
        <f>IF(K18&gt;K13,K18-K13,0)</f>
        <v>0</v>
      </c>
    </row>
    <row r="21" spans="1:11" ht="12.75">
      <c r="A21" s="240" t="s">
        <v>134</v>
      </c>
      <c r="B21" s="251"/>
      <c r="C21" s="251"/>
      <c r="D21" s="251"/>
      <c r="E21" s="251"/>
      <c r="F21" s="251"/>
      <c r="G21" s="251"/>
      <c r="H21" s="251"/>
      <c r="I21" s="279"/>
      <c r="J21" s="279"/>
      <c r="K21" s="280"/>
    </row>
    <row r="22" spans="1:11" ht="12.75">
      <c r="A22" s="225" t="s">
        <v>283</v>
      </c>
      <c r="B22" s="226"/>
      <c r="C22" s="226"/>
      <c r="D22" s="226"/>
      <c r="E22" s="226"/>
      <c r="F22" s="226"/>
      <c r="G22" s="226"/>
      <c r="H22" s="226"/>
      <c r="I22" s="1">
        <v>15</v>
      </c>
      <c r="J22" s="7">
        <v>7000000</v>
      </c>
      <c r="K22" s="7">
        <v>7000000</v>
      </c>
    </row>
    <row r="23" spans="1:11" ht="12.75">
      <c r="A23" s="225" t="s">
        <v>282</v>
      </c>
      <c r="B23" s="226"/>
      <c r="C23" s="226"/>
      <c r="D23" s="226"/>
      <c r="E23" s="226"/>
      <c r="F23" s="226"/>
      <c r="G23" s="226"/>
      <c r="H23" s="226"/>
      <c r="I23" s="1">
        <v>16</v>
      </c>
      <c r="J23" s="7">
        <v>2000000</v>
      </c>
      <c r="K23" s="7">
        <v>0</v>
      </c>
    </row>
    <row r="24" spans="1:11" ht="12.75">
      <c r="A24" s="225" t="s">
        <v>281</v>
      </c>
      <c r="B24" s="226"/>
      <c r="C24" s="226"/>
      <c r="D24" s="226"/>
      <c r="E24" s="226"/>
      <c r="F24" s="226"/>
      <c r="G24" s="226"/>
      <c r="H24" s="226"/>
      <c r="I24" s="1">
        <v>17</v>
      </c>
      <c r="J24" s="7"/>
      <c r="K24" s="7"/>
    </row>
    <row r="25" spans="1:11" ht="12.75">
      <c r="A25" s="225" t="s">
        <v>280</v>
      </c>
      <c r="B25" s="226"/>
      <c r="C25" s="226"/>
      <c r="D25" s="226"/>
      <c r="E25" s="226"/>
      <c r="F25" s="226"/>
      <c r="G25" s="226"/>
      <c r="H25" s="226"/>
      <c r="I25" s="1">
        <v>18</v>
      </c>
      <c r="J25" s="7">
        <v>33000000</v>
      </c>
      <c r="K25" s="7"/>
    </row>
    <row r="26" spans="1:11" ht="12.75">
      <c r="A26" s="225" t="s">
        <v>279</v>
      </c>
      <c r="B26" s="226"/>
      <c r="C26" s="226"/>
      <c r="D26" s="226"/>
      <c r="E26" s="226"/>
      <c r="F26" s="226"/>
      <c r="G26" s="226"/>
      <c r="H26" s="226"/>
      <c r="I26" s="1">
        <v>19</v>
      </c>
      <c r="J26" s="7">
        <v>77000000</v>
      </c>
      <c r="K26" s="7">
        <v>39000000</v>
      </c>
    </row>
    <row r="27" spans="1:11" ht="12.75">
      <c r="A27" s="231" t="s">
        <v>284</v>
      </c>
      <c r="B27" s="232"/>
      <c r="C27" s="232"/>
      <c r="D27" s="232"/>
      <c r="E27" s="232"/>
      <c r="F27" s="232"/>
      <c r="G27" s="232"/>
      <c r="H27" s="232"/>
      <c r="I27" s="1">
        <v>20</v>
      </c>
      <c r="J27" s="59">
        <f>SUM(J22:J26)</f>
        <v>119000000</v>
      </c>
      <c r="K27" s="50">
        <f>SUM(K22:K26)</f>
        <v>46000000</v>
      </c>
    </row>
    <row r="28" spans="1:11" ht="12.75">
      <c r="A28" s="225" t="s">
        <v>285</v>
      </c>
      <c r="B28" s="226"/>
      <c r="C28" s="226"/>
      <c r="D28" s="226"/>
      <c r="E28" s="226"/>
      <c r="F28" s="226"/>
      <c r="G28" s="226"/>
      <c r="H28" s="226"/>
      <c r="I28" s="1">
        <v>21</v>
      </c>
      <c r="J28" s="7">
        <v>322000000</v>
      </c>
      <c r="K28" s="7">
        <v>517000000</v>
      </c>
    </row>
    <row r="29" spans="1:11" ht="12.75">
      <c r="A29" s="225" t="s">
        <v>286</v>
      </c>
      <c r="B29" s="226"/>
      <c r="C29" s="226"/>
      <c r="D29" s="226"/>
      <c r="E29" s="226"/>
      <c r="F29" s="226"/>
      <c r="G29" s="226"/>
      <c r="H29" s="226"/>
      <c r="I29" s="1">
        <v>22</v>
      </c>
      <c r="J29" s="7">
        <v>18000000</v>
      </c>
      <c r="K29" s="7"/>
    </row>
    <row r="30" spans="1:11" ht="12.75">
      <c r="A30" s="225" t="s">
        <v>287</v>
      </c>
      <c r="B30" s="226"/>
      <c r="C30" s="226"/>
      <c r="D30" s="226"/>
      <c r="E30" s="226"/>
      <c r="F30" s="226"/>
      <c r="G30" s="226"/>
      <c r="H30" s="226"/>
      <c r="I30" s="1">
        <v>23</v>
      </c>
      <c r="J30" s="7"/>
      <c r="K30" s="7">
        <v>45000000</v>
      </c>
    </row>
    <row r="31" spans="1:11" ht="12.75">
      <c r="A31" s="231" t="s">
        <v>288</v>
      </c>
      <c r="B31" s="232"/>
      <c r="C31" s="232"/>
      <c r="D31" s="232"/>
      <c r="E31" s="232"/>
      <c r="F31" s="232"/>
      <c r="G31" s="232"/>
      <c r="H31" s="232"/>
      <c r="I31" s="1">
        <v>24</v>
      </c>
      <c r="J31" s="59">
        <f>SUM(J28:J30)</f>
        <v>340000000</v>
      </c>
      <c r="K31" s="50">
        <f>SUM(K28:K30)</f>
        <v>562000000</v>
      </c>
    </row>
    <row r="32" spans="1:11" ht="12.75">
      <c r="A32" s="231" t="s">
        <v>135</v>
      </c>
      <c r="B32" s="232"/>
      <c r="C32" s="232"/>
      <c r="D32" s="232"/>
      <c r="E32" s="232"/>
      <c r="F32" s="232"/>
      <c r="G32" s="232"/>
      <c r="H32" s="232"/>
      <c r="I32" s="1">
        <v>25</v>
      </c>
      <c r="J32" s="59">
        <f>IF(J27&gt;J31,J27-J31,0)</f>
        <v>0</v>
      </c>
      <c r="K32" s="50">
        <v>0</v>
      </c>
    </row>
    <row r="33" spans="1:11" ht="12.75">
      <c r="A33" s="231" t="s">
        <v>136</v>
      </c>
      <c r="B33" s="232"/>
      <c r="C33" s="232"/>
      <c r="D33" s="232"/>
      <c r="E33" s="232"/>
      <c r="F33" s="232"/>
      <c r="G33" s="232"/>
      <c r="H33" s="232"/>
      <c r="I33" s="1">
        <v>26</v>
      </c>
      <c r="J33" s="59">
        <f>IF(J31&gt;J27,J31-J27,0)</f>
        <v>221000000</v>
      </c>
      <c r="K33" s="50">
        <f>IF(K31&gt;K27,K31-K27,0)</f>
        <v>516000000</v>
      </c>
    </row>
    <row r="34" spans="1:11" ht="12.75">
      <c r="A34" s="240" t="s">
        <v>137</v>
      </c>
      <c r="B34" s="251"/>
      <c r="C34" s="251"/>
      <c r="D34" s="251"/>
      <c r="E34" s="251"/>
      <c r="F34" s="251"/>
      <c r="G34" s="251"/>
      <c r="H34" s="251"/>
      <c r="I34" s="279"/>
      <c r="J34" s="279"/>
      <c r="K34" s="280"/>
    </row>
    <row r="35" spans="1:11" ht="12.75">
      <c r="A35" s="225" t="s">
        <v>289</v>
      </c>
      <c r="B35" s="226"/>
      <c r="C35" s="226"/>
      <c r="D35" s="226"/>
      <c r="E35" s="226"/>
      <c r="F35" s="226"/>
      <c r="G35" s="226"/>
      <c r="H35" s="226"/>
      <c r="I35" s="1">
        <v>27</v>
      </c>
      <c r="J35" s="5"/>
      <c r="K35" s="7"/>
    </row>
    <row r="36" spans="1:11" ht="12.75">
      <c r="A36" s="225" t="s">
        <v>290</v>
      </c>
      <c r="B36" s="226"/>
      <c r="C36" s="226"/>
      <c r="D36" s="226"/>
      <c r="E36" s="226"/>
      <c r="F36" s="226"/>
      <c r="G36" s="226"/>
      <c r="H36" s="226"/>
      <c r="I36" s="1">
        <v>28</v>
      </c>
      <c r="J36" s="7">
        <v>7962000000</v>
      </c>
      <c r="K36" s="7">
        <v>11154000000</v>
      </c>
    </row>
    <row r="37" spans="1:11" ht="12.75">
      <c r="A37" s="225" t="s">
        <v>291</v>
      </c>
      <c r="B37" s="226"/>
      <c r="C37" s="226"/>
      <c r="D37" s="226"/>
      <c r="E37" s="226"/>
      <c r="F37" s="226"/>
      <c r="G37" s="226"/>
      <c r="H37" s="226"/>
      <c r="I37" s="1">
        <v>29</v>
      </c>
      <c r="J37" s="132"/>
      <c r="K37" s="7">
        <v>60000000</v>
      </c>
    </row>
    <row r="38" spans="1:11" ht="12.75">
      <c r="A38" s="231" t="s">
        <v>292</v>
      </c>
      <c r="B38" s="232"/>
      <c r="C38" s="232"/>
      <c r="D38" s="232"/>
      <c r="E38" s="232"/>
      <c r="F38" s="232"/>
      <c r="G38" s="232"/>
      <c r="H38" s="232"/>
      <c r="I38" s="1">
        <v>30</v>
      </c>
      <c r="J38" s="133">
        <f>SUM(J35:J37)</f>
        <v>7962000000</v>
      </c>
      <c r="K38" s="131">
        <f>SUM(K35:K37)</f>
        <v>11214000000</v>
      </c>
    </row>
    <row r="39" spans="1:11" ht="12.75">
      <c r="A39" s="225" t="s">
        <v>293</v>
      </c>
      <c r="B39" s="226"/>
      <c r="C39" s="226"/>
      <c r="D39" s="226"/>
      <c r="E39" s="226"/>
      <c r="F39" s="226"/>
      <c r="G39" s="226"/>
      <c r="H39" s="226"/>
      <c r="I39" s="1">
        <v>31</v>
      </c>
      <c r="J39" s="7">
        <v>9546000000</v>
      </c>
      <c r="K39" s="7">
        <v>12511000000</v>
      </c>
    </row>
    <row r="40" spans="1:11" ht="12.75">
      <c r="A40" s="225" t="s">
        <v>138</v>
      </c>
      <c r="B40" s="226"/>
      <c r="C40" s="226"/>
      <c r="D40" s="226"/>
      <c r="E40" s="226"/>
      <c r="F40" s="226"/>
      <c r="G40" s="226"/>
      <c r="H40" s="226"/>
      <c r="I40" s="1">
        <v>32</v>
      </c>
      <c r="J40" s="7"/>
      <c r="K40" s="7"/>
    </row>
    <row r="41" spans="1:11" ht="12.75">
      <c r="A41" s="225" t="s">
        <v>294</v>
      </c>
      <c r="B41" s="226"/>
      <c r="C41" s="226"/>
      <c r="D41" s="226"/>
      <c r="E41" s="226"/>
      <c r="F41" s="226"/>
      <c r="G41" s="226"/>
      <c r="H41" s="226"/>
      <c r="I41" s="1">
        <v>33</v>
      </c>
      <c r="J41" s="7"/>
      <c r="K41" s="7"/>
    </row>
    <row r="42" spans="1:11" ht="12.75">
      <c r="A42" s="225" t="s">
        <v>295</v>
      </c>
      <c r="B42" s="226"/>
      <c r="C42" s="226"/>
      <c r="D42" s="226"/>
      <c r="E42" s="226"/>
      <c r="F42" s="226"/>
      <c r="G42" s="226"/>
      <c r="H42" s="226"/>
      <c r="I42" s="1">
        <v>34</v>
      </c>
      <c r="J42" s="7"/>
      <c r="K42" s="7"/>
    </row>
    <row r="43" spans="1:11" ht="12.75">
      <c r="A43" s="225" t="s">
        <v>296</v>
      </c>
      <c r="B43" s="226"/>
      <c r="C43" s="226"/>
      <c r="D43" s="226"/>
      <c r="E43" s="226"/>
      <c r="F43" s="226"/>
      <c r="G43" s="226"/>
      <c r="H43" s="226"/>
      <c r="I43" s="1">
        <v>35</v>
      </c>
      <c r="J43" s="7">
        <v>8000000</v>
      </c>
      <c r="K43" s="130">
        <v>53000000</v>
      </c>
    </row>
    <row r="44" spans="1:11" ht="12.75">
      <c r="A44" s="231" t="s">
        <v>297</v>
      </c>
      <c r="B44" s="232"/>
      <c r="C44" s="232"/>
      <c r="D44" s="232"/>
      <c r="E44" s="232"/>
      <c r="F44" s="232"/>
      <c r="G44" s="232"/>
      <c r="H44" s="232"/>
      <c r="I44" s="1">
        <v>36</v>
      </c>
      <c r="J44" s="59">
        <f>SUM(J39:J43)</f>
        <v>9554000000</v>
      </c>
      <c r="K44" s="50">
        <f>SUM(K39:K43)</f>
        <v>12564000000</v>
      </c>
    </row>
    <row r="45" spans="1:11" ht="12.75">
      <c r="A45" s="231" t="s">
        <v>139</v>
      </c>
      <c r="B45" s="232"/>
      <c r="C45" s="232"/>
      <c r="D45" s="232"/>
      <c r="E45" s="232"/>
      <c r="F45" s="232"/>
      <c r="G45" s="232"/>
      <c r="H45" s="232"/>
      <c r="I45" s="1">
        <v>37</v>
      </c>
      <c r="J45" s="59">
        <f>IF(J38&gt;J44,J38-J44,0)</f>
        <v>0</v>
      </c>
      <c r="K45" s="50">
        <f>IF(K38&gt;K44,K38-K44,0)</f>
        <v>0</v>
      </c>
    </row>
    <row r="46" spans="1:11" ht="12.75">
      <c r="A46" s="231" t="s">
        <v>140</v>
      </c>
      <c r="B46" s="232"/>
      <c r="C46" s="232"/>
      <c r="D46" s="232"/>
      <c r="E46" s="232"/>
      <c r="F46" s="232"/>
      <c r="G46" s="232"/>
      <c r="H46" s="232"/>
      <c r="I46" s="1">
        <v>38</v>
      </c>
      <c r="J46" s="59">
        <f>IF(J44&gt;J38,J44-J38,0)</f>
        <v>1592000000</v>
      </c>
      <c r="K46" s="50">
        <f>IF(K44&gt;K38,K44-K38,0)</f>
        <v>1350000000</v>
      </c>
    </row>
    <row r="47" spans="1:11" ht="12.75">
      <c r="A47" s="225" t="s">
        <v>141</v>
      </c>
      <c r="B47" s="226"/>
      <c r="C47" s="226"/>
      <c r="D47" s="226"/>
      <c r="E47" s="226"/>
      <c r="F47" s="226"/>
      <c r="G47" s="226"/>
      <c r="H47" s="226"/>
      <c r="I47" s="1">
        <v>39</v>
      </c>
      <c r="J47" s="59">
        <f>IF(J19-J20+J32-J33+J45-J46&gt;0,J19-J20+J32-J33+J45-J46,0)</f>
        <v>189000000</v>
      </c>
      <c r="K47" s="59">
        <f>IF(K19-K20+K32-K33+K45-K46&gt;0,K19-K20+K32-K33+K45-K46,0)</f>
        <v>149000000</v>
      </c>
    </row>
    <row r="48" spans="1:11" ht="12.75">
      <c r="A48" s="225" t="s">
        <v>142</v>
      </c>
      <c r="B48" s="226"/>
      <c r="C48" s="226"/>
      <c r="D48" s="226"/>
      <c r="E48" s="226"/>
      <c r="F48" s="226"/>
      <c r="G48" s="226"/>
      <c r="H48" s="226"/>
      <c r="I48" s="1">
        <v>40</v>
      </c>
      <c r="J48" s="59">
        <f>IF(J20-J19+J33-J32+J46-J45&gt;0,J20-J19+J33-J32+J46-J45,0)</f>
        <v>0</v>
      </c>
      <c r="K48" s="59">
        <f>IF(K20-K19+K33-K32+K46-K45&gt;0,K20-K19+K33-K32+K46-K45,0)</f>
        <v>0</v>
      </c>
    </row>
    <row r="49" spans="1:11" ht="12.75">
      <c r="A49" s="225" t="s">
        <v>143</v>
      </c>
      <c r="B49" s="226"/>
      <c r="C49" s="226"/>
      <c r="D49" s="226"/>
      <c r="E49" s="226"/>
      <c r="F49" s="226"/>
      <c r="G49" s="226"/>
      <c r="H49" s="226"/>
      <c r="I49" s="1">
        <v>41</v>
      </c>
      <c r="J49" s="7">
        <v>229000000</v>
      </c>
      <c r="K49" s="7">
        <v>270000000</v>
      </c>
    </row>
    <row r="50" spans="1:11" ht="12.75">
      <c r="A50" s="225" t="s">
        <v>144</v>
      </c>
      <c r="B50" s="226"/>
      <c r="C50" s="226"/>
      <c r="D50" s="226"/>
      <c r="E50" s="226"/>
      <c r="F50" s="226"/>
      <c r="G50" s="226"/>
      <c r="H50" s="226"/>
      <c r="I50" s="1">
        <v>42</v>
      </c>
      <c r="J50" s="7">
        <f>J47</f>
        <v>189000000</v>
      </c>
      <c r="K50" s="7">
        <f>K47</f>
        <v>149000000</v>
      </c>
    </row>
    <row r="51" spans="1:11" ht="12.75">
      <c r="A51" s="225" t="s">
        <v>145</v>
      </c>
      <c r="B51" s="226"/>
      <c r="C51" s="226"/>
      <c r="D51" s="226"/>
      <c r="E51" s="226"/>
      <c r="F51" s="226"/>
      <c r="G51" s="226"/>
      <c r="H51" s="226"/>
      <c r="I51" s="1">
        <v>43</v>
      </c>
      <c r="J51" s="5"/>
      <c r="K51" s="7"/>
    </row>
    <row r="52" spans="1:11" ht="12.75">
      <c r="A52" s="256" t="s">
        <v>146</v>
      </c>
      <c r="B52" s="257"/>
      <c r="C52" s="257"/>
      <c r="D52" s="257"/>
      <c r="E52" s="257"/>
      <c r="F52" s="257"/>
      <c r="G52" s="257"/>
      <c r="H52" s="257"/>
      <c r="I52" s="4">
        <v>44</v>
      </c>
      <c r="J52" s="60">
        <f>J49+J50-J51</f>
        <v>418000000</v>
      </c>
      <c r="K52" s="60">
        <f>K49+K50-K51</f>
        <v>419000000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2">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J35:K37 J39:K43 J7:K12 J28:K30 J22:K26 J49:K51 K14:K17 J15:J17"/>
  </dataValidation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84" t="s">
        <v>298</v>
      </c>
      <c r="B1" s="284"/>
      <c r="C1" s="284"/>
      <c r="D1" s="284"/>
      <c r="E1" s="284"/>
      <c r="F1" s="284"/>
      <c r="G1" s="284"/>
      <c r="H1" s="284"/>
      <c r="I1" s="284"/>
      <c r="J1" s="284"/>
      <c r="K1" s="284"/>
    </row>
    <row r="2" spans="1:11" ht="12.75" customHeight="1">
      <c r="A2" s="288" t="s">
        <v>0</v>
      </c>
      <c r="B2" s="288"/>
      <c r="C2" s="288"/>
      <c r="D2" s="288"/>
      <c r="E2" s="288"/>
      <c r="F2" s="288"/>
      <c r="G2" s="288"/>
      <c r="H2" s="288"/>
      <c r="I2" s="288"/>
      <c r="J2" s="288"/>
      <c r="K2" s="288"/>
    </row>
    <row r="3" spans="1:11" ht="12.75">
      <c r="A3" s="287" t="s">
        <v>1</v>
      </c>
      <c r="B3" s="287"/>
      <c r="C3" s="287"/>
      <c r="D3" s="287"/>
      <c r="E3" s="287"/>
      <c r="F3" s="287"/>
      <c r="G3" s="287"/>
      <c r="H3" s="287"/>
      <c r="I3" s="287"/>
      <c r="J3" s="287"/>
      <c r="K3" s="287"/>
    </row>
    <row r="4" spans="1:11" ht="24">
      <c r="A4" s="286" t="s">
        <v>300</v>
      </c>
      <c r="B4" s="286"/>
      <c r="C4" s="286"/>
      <c r="D4" s="286"/>
      <c r="E4" s="286"/>
      <c r="F4" s="286"/>
      <c r="G4" s="286"/>
      <c r="H4" s="286"/>
      <c r="I4" s="61" t="s">
        <v>94</v>
      </c>
      <c r="J4" s="62" t="s">
        <v>95</v>
      </c>
      <c r="K4" s="62" t="s">
        <v>96</v>
      </c>
    </row>
    <row r="5" spans="1:11" ht="12.75">
      <c r="A5" s="289">
        <v>1</v>
      </c>
      <c r="B5" s="289"/>
      <c r="C5" s="289"/>
      <c r="D5" s="289"/>
      <c r="E5" s="289"/>
      <c r="F5" s="289"/>
      <c r="G5" s="289"/>
      <c r="H5" s="289"/>
      <c r="I5" s="67">
        <v>2</v>
      </c>
      <c r="J5" s="68" t="s">
        <v>5</v>
      </c>
      <c r="K5" s="68" t="s">
        <v>6</v>
      </c>
    </row>
    <row r="6" spans="1:11" ht="12.75">
      <c r="A6" s="240" t="s">
        <v>128</v>
      </c>
      <c r="B6" s="251"/>
      <c r="C6" s="251"/>
      <c r="D6" s="251"/>
      <c r="E6" s="251"/>
      <c r="F6" s="251"/>
      <c r="G6" s="251"/>
      <c r="H6" s="251"/>
      <c r="I6" s="279"/>
      <c r="J6" s="279"/>
      <c r="K6" s="280"/>
    </row>
    <row r="7" spans="1:11" ht="12.75">
      <c r="A7" s="225" t="s">
        <v>299</v>
      </c>
      <c r="B7" s="226"/>
      <c r="C7" s="226"/>
      <c r="D7" s="226"/>
      <c r="E7" s="226"/>
      <c r="F7" s="226"/>
      <c r="G7" s="226"/>
      <c r="H7" s="226"/>
      <c r="I7" s="1">
        <v>1</v>
      </c>
      <c r="J7" s="5"/>
      <c r="K7" s="7"/>
    </row>
    <row r="8" spans="1:11" ht="12.75">
      <c r="A8" s="225" t="s">
        <v>301</v>
      </c>
      <c r="B8" s="226"/>
      <c r="C8" s="226"/>
      <c r="D8" s="226"/>
      <c r="E8" s="226"/>
      <c r="F8" s="226"/>
      <c r="G8" s="226"/>
      <c r="H8" s="226"/>
      <c r="I8" s="1">
        <v>2</v>
      </c>
      <c r="J8" s="5"/>
      <c r="K8" s="7"/>
    </row>
    <row r="9" spans="1:11" ht="12.75">
      <c r="A9" s="225" t="s">
        <v>302</v>
      </c>
      <c r="B9" s="226"/>
      <c r="C9" s="226"/>
      <c r="D9" s="226"/>
      <c r="E9" s="226"/>
      <c r="F9" s="226"/>
      <c r="G9" s="226"/>
      <c r="H9" s="226"/>
      <c r="I9" s="1">
        <v>3</v>
      </c>
      <c r="J9" s="5"/>
      <c r="K9" s="7"/>
    </row>
    <row r="10" spans="1:11" ht="12.75">
      <c r="A10" s="225" t="s">
        <v>303</v>
      </c>
      <c r="B10" s="226"/>
      <c r="C10" s="226"/>
      <c r="D10" s="226"/>
      <c r="E10" s="226"/>
      <c r="F10" s="226"/>
      <c r="G10" s="226"/>
      <c r="H10" s="226"/>
      <c r="I10" s="1">
        <v>4</v>
      </c>
      <c r="J10" s="5"/>
      <c r="K10" s="7"/>
    </row>
    <row r="11" spans="1:11" ht="12.75">
      <c r="A11" s="225" t="s">
        <v>304</v>
      </c>
      <c r="B11" s="226"/>
      <c r="C11" s="226"/>
      <c r="D11" s="226"/>
      <c r="E11" s="226"/>
      <c r="F11" s="226"/>
      <c r="G11" s="226"/>
      <c r="H11" s="226"/>
      <c r="I11" s="1">
        <v>5</v>
      </c>
      <c r="J11" s="5"/>
      <c r="K11" s="7"/>
    </row>
    <row r="12" spans="1:11" ht="12.75">
      <c r="A12" s="231" t="s">
        <v>305</v>
      </c>
      <c r="B12" s="232"/>
      <c r="C12" s="232"/>
      <c r="D12" s="232"/>
      <c r="E12" s="232"/>
      <c r="F12" s="232"/>
      <c r="G12" s="232"/>
      <c r="H12" s="232"/>
      <c r="I12" s="1">
        <v>6</v>
      </c>
      <c r="J12" s="59">
        <f>SUM(J7:J11)</f>
        <v>0</v>
      </c>
      <c r="K12" s="50">
        <f>SUM(K7:K11)</f>
        <v>0</v>
      </c>
    </row>
    <row r="13" spans="1:11" ht="12.75">
      <c r="A13" s="225" t="s">
        <v>306</v>
      </c>
      <c r="B13" s="226"/>
      <c r="C13" s="226"/>
      <c r="D13" s="226"/>
      <c r="E13" s="226"/>
      <c r="F13" s="226"/>
      <c r="G13" s="226"/>
      <c r="H13" s="226"/>
      <c r="I13" s="1">
        <v>7</v>
      </c>
      <c r="J13" s="5"/>
      <c r="K13" s="7"/>
    </row>
    <row r="14" spans="1:11" ht="12.75">
      <c r="A14" s="225" t="s">
        <v>307</v>
      </c>
      <c r="B14" s="226"/>
      <c r="C14" s="226"/>
      <c r="D14" s="226"/>
      <c r="E14" s="226"/>
      <c r="F14" s="226"/>
      <c r="G14" s="226"/>
      <c r="H14" s="226"/>
      <c r="I14" s="1">
        <v>8</v>
      </c>
      <c r="J14" s="5"/>
      <c r="K14" s="7"/>
    </row>
    <row r="15" spans="1:11" ht="12.75">
      <c r="A15" s="225" t="s">
        <v>308</v>
      </c>
      <c r="B15" s="226"/>
      <c r="C15" s="226"/>
      <c r="D15" s="226"/>
      <c r="E15" s="226"/>
      <c r="F15" s="226"/>
      <c r="G15" s="226"/>
      <c r="H15" s="226"/>
      <c r="I15" s="1">
        <v>9</v>
      </c>
      <c r="J15" s="5"/>
      <c r="K15" s="7"/>
    </row>
    <row r="16" spans="1:11" ht="12.75">
      <c r="A16" s="225" t="s">
        <v>309</v>
      </c>
      <c r="B16" s="226"/>
      <c r="C16" s="226"/>
      <c r="D16" s="226"/>
      <c r="E16" s="226"/>
      <c r="F16" s="226"/>
      <c r="G16" s="226"/>
      <c r="H16" s="226"/>
      <c r="I16" s="1">
        <v>10</v>
      </c>
      <c r="J16" s="5"/>
      <c r="K16" s="7"/>
    </row>
    <row r="17" spans="1:11" ht="12.75">
      <c r="A17" s="225" t="s">
        <v>310</v>
      </c>
      <c r="B17" s="226"/>
      <c r="C17" s="226"/>
      <c r="D17" s="226"/>
      <c r="E17" s="226"/>
      <c r="F17" s="226"/>
      <c r="G17" s="226"/>
      <c r="H17" s="226"/>
      <c r="I17" s="1">
        <v>11</v>
      </c>
      <c r="J17" s="5"/>
      <c r="K17" s="7"/>
    </row>
    <row r="18" spans="1:11" ht="12.75">
      <c r="A18" s="225" t="s">
        <v>311</v>
      </c>
      <c r="B18" s="226"/>
      <c r="C18" s="226"/>
      <c r="D18" s="226"/>
      <c r="E18" s="226"/>
      <c r="F18" s="226"/>
      <c r="G18" s="226"/>
      <c r="H18" s="226"/>
      <c r="I18" s="1">
        <v>12</v>
      </c>
      <c r="J18" s="5"/>
      <c r="K18" s="7"/>
    </row>
    <row r="19" spans="1:11" ht="12.75">
      <c r="A19" s="231" t="s">
        <v>312</v>
      </c>
      <c r="B19" s="232"/>
      <c r="C19" s="232"/>
      <c r="D19" s="232"/>
      <c r="E19" s="232"/>
      <c r="F19" s="232"/>
      <c r="G19" s="232"/>
      <c r="H19" s="232"/>
      <c r="I19" s="1">
        <v>13</v>
      </c>
      <c r="J19" s="59">
        <f>SUM(J13:J18)</f>
        <v>0</v>
      </c>
      <c r="K19" s="50">
        <f>SUM(K13:K18)</f>
        <v>0</v>
      </c>
    </row>
    <row r="20" spans="1:11" ht="12.75">
      <c r="A20" s="231" t="s">
        <v>313</v>
      </c>
      <c r="B20" s="290"/>
      <c r="C20" s="290"/>
      <c r="D20" s="290"/>
      <c r="E20" s="290"/>
      <c r="F20" s="290"/>
      <c r="G20" s="290"/>
      <c r="H20" s="291"/>
      <c r="I20" s="1">
        <v>14</v>
      </c>
      <c r="J20" s="59">
        <f>IF(J12&gt;J19,J12-J19,0)</f>
        <v>0</v>
      </c>
      <c r="K20" s="50">
        <f>IF(K12&gt;K19,K12-K19,0)</f>
        <v>0</v>
      </c>
    </row>
    <row r="21" spans="1:11" ht="12.75">
      <c r="A21" s="237" t="s">
        <v>314</v>
      </c>
      <c r="B21" s="292"/>
      <c r="C21" s="292"/>
      <c r="D21" s="292"/>
      <c r="E21" s="292"/>
      <c r="F21" s="292"/>
      <c r="G21" s="292"/>
      <c r="H21" s="293"/>
      <c r="I21" s="1">
        <v>15</v>
      </c>
      <c r="J21" s="59">
        <f>IF(J19&gt;J12,J19-J12,0)</f>
        <v>0</v>
      </c>
      <c r="K21" s="50">
        <f>IF(K19&gt;K12,K19-K12,0)</f>
        <v>0</v>
      </c>
    </row>
    <row r="22" spans="1:11" ht="12.75">
      <c r="A22" s="240" t="s">
        <v>315</v>
      </c>
      <c r="B22" s="251"/>
      <c r="C22" s="251"/>
      <c r="D22" s="251"/>
      <c r="E22" s="251"/>
      <c r="F22" s="251"/>
      <c r="G22" s="251"/>
      <c r="H22" s="251"/>
      <c r="I22" s="279"/>
      <c r="J22" s="279"/>
      <c r="K22" s="280"/>
    </row>
    <row r="23" spans="1:11" ht="12.75">
      <c r="A23" s="225" t="s">
        <v>316</v>
      </c>
      <c r="B23" s="226"/>
      <c r="C23" s="226"/>
      <c r="D23" s="226"/>
      <c r="E23" s="226"/>
      <c r="F23" s="226"/>
      <c r="G23" s="226"/>
      <c r="H23" s="226"/>
      <c r="I23" s="1">
        <v>16</v>
      </c>
      <c r="J23" s="5"/>
      <c r="K23" s="7"/>
    </row>
    <row r="24" spans="1:11" ht="12.75">
      <c r="A24" s="225" t="s">
        <v>317</v>
      </c>
      <c r="B24" s="226"/>
      <c r="C24" s="226"/>
      <c r="D24" s="226"/>
      <c r="E24" s="226"/>
      <c r="F24" s="226"/>
      <c r="G24" s="226"/>
      <c r="H24" s="226"/>
      <c r="I24" s="1">
        <v>17</v>
      </c>
      <c r="J24" s="5"/>
      <c r="K24" s="7"/>
    </row>
    <row r="25" spans="1:11" ht="12.75">
      <c r="A25" s="225" t="s">
        <v>318</v>
      </c>
      <c r="B25" s="226"/>
      <c r="C25" s="226"/>
      <c r="D25" s="226"/>
      <c r="E25" s="226"/>
      <c r="F25" s="226"/>
      <c r="G25" s="226"/>
      <c r="H25" s="226"/>
      <c r="I25" s="1">
        <v>18</v>
      </c>
      <c r="J25" s="5"/>
      <c r="K25" s="7"/>
    </row>
    <row r="26" spans="1:11" ht="12.75">
      <c r="A26" s="225" t="s">
        <v>319</v>
      </c>
      <c r="B26" s="226"/>
      <c r="C26" s="226"/>
      <c r="D26" s="226"/>
      <c r="E26" s="226"/>
      <c r="F26" s="226"/>
      <c r="G26" s="226"/>
      <c r="H26" s="226"/>
      <c r="I26" s="1">
        <v>19</v>
      </c>
      <c r="J26" s="5"/>
      <c r="K26" s="7"/>
    </row>
    <row r="27" spans="1:11" ht="12.75">
      <c r="A27" s="225" t="s">
        <v>320</v>
      </c>
      <c r="B27" s="226"/>
      <c r="C27" s="226"/>
      <c r="D27" s="226"/>
      <c r="E27" s="226"/>
      <c r="F27" s="226"/>
      <c r="G27" s="226"/>
      <c r="H27" s="226"/>
      <c r="I27" s="1">
        <v>20</v>
      </c>
      <c r="J27" s="5"/>
      <c r="K27" s="7"/>
    </row>
    <row r="28" spans="1:11" ht="12.75">
      <c r="A28" s="231" t="s">
        <v>321</v>
      </c>
      <c r="B28" s="232"/>
      <c r="C28" s="232"/>
      <c r="D28" s="232"/>
      <c r="E28" s="232"/>
      <c r="F28" s="232"/>
      <c r="G28" s="232"/>
      <c r="H28" s="232"/>
      <c r="I28" s="1">
        <v>21</v>
      </c>
      <c r="J28" s="59">
        <f>SUM(J23:J27)</f>
        <v>0</v>
      </c>
      <c r="K28" s="50">
        <f>SUM(K23:K27)</f>
        <v>0</v>
      </c>
    </row>
    <row r="29" spans="1:11" ht="12.75">
      <c r="A29" s="225" t="s">
        <v>322</v>
      </c>
      <c r="B29" s="226"/>
      <c r="C29" s="226"/>
      <c r="D29" s="226"/>
      <c r="E29" s="226"/>
      <c r="F29" s="226"/>
      <c r="G29" s="226"/>
      <c r="H29" s="226"/>
      <c r="I29" s="1">
        <v>22</v>
      </c>
      <c r="J29" s="5"/>
      <c r="K29" s="7"/>
    </row>
    <row r="30" spans="1:11" ht="12.75">
      <c r="A30" s="225" t="s">
        <v>323</v>
      </c>
      <c r="B30" s="226"/>
      <c r="C30" s="226"/>
      <c r="D30" s="226"/>
      <c r="E30" s="226"/>
      <c r="F30" s="226"/>
      <c r="G30" s="226"/>
      <c r="H30" s="226"/>
      <c r="I30" s="1">
        <v>23</v>
      </c>
      <c r="J30" s="5"/>
      <c r="K30" s="7"/>
    </row>
    <row r="31" spans="1:11" ht="12.75">
      <c r="A31" s="225" t="s">
        <v>324</v>
      </c>
      <c r="B31" s="226"/>
      <c r="C31" s="226"/>
      <c r="D31" s="226"/>
      <c r="E31" s="226"/>
      <c r="F31" s="226"/>
      <c r="G31" s="226"/>
      <c r="H31" s="226"/>
      <c r="I31" s="1">
        <v>24</v>
      </c>
      <c r="J31" s="5"/>
      <c r="K31" s="7"/>
    </row>
    <row r="32" spans="1:11" ht="12.75">
      <c r="A32" s="231" t="s">
        <v>325</v>
      </c>
      <c r="B32" s="232"/>
      <c r="C32" s="232"/>
      <c r="D32" s="232"/>
      <c r="E32" s="232"/>
      <c r="F32" s="232"/>
      <c r="G32" s="232"/>
      <c r="H32" s="232"/>
      <c r="I32" s="1">
        <v>25</v>
      </c>
      <c r="J32" s="59">
        <f>SUM(J29:J31)</f>
        <v>0</v>
      </c>
      <c r="K32" s="50">
        <f>SUM(K29:K31)</f>
        <v>0</v>
      </c>
    </row>
    <row r="33" spans="1:11" ht="12.75">
      <c r="A33" s="231" t="s">
        <v>326</v>
      </c>
      <c r="B33" s="232"/>
      <c r="C33" s="232"/>
      <c r="D33" s="232"/>
      <c r="E33" s="232"/>
      <c r="F33" s="232"/>
      <c r="G33" s="232"/>
      <c r="H33" s="232"/>
      <c r="I33" s="1">
        <v>26</v>
      </c>
      <c r="J33" s="59">
        <f>IF(J28&gt;J32,J28-J32,0)</f>
        <v>0</v>
      </c>
      <c r="K33" s="50">
        <f>IF(K28&gt;K32,K28-K32,0)</f>
        <v>0</v>
      </c>
    </row>
    <row r="34" spans="1:11" ht="12.75">
      <c r="A34" s="231" t="s">
        <v>327</v>
      </c>
      <c r="B34" s="232"/>
      <c r="C34" s="232"/>
      <c r="D34" s="232"/>
      <c r="E34" s="232"/>
      <c r="F34" s="232"/>
      <c r="G34" s="232"/>
      <c r="H34" s="232"/>
      <c r="I34" s="1">
        <v>27</v>
      </c>
      <c r="J34" s="59">
        <f>IF(J32&gt;J28,J32-J28,0)</f>
        <v>0</v>
      </c>
      <c r="K34" s="50">
        <f>IF(K32&gt;K28,K32-K28,0)</f>
        <v>0</v>
      </c>
    </row>
    <row r="35" spans="1:11" ht="12.75">
      <c r="A35" s="240" t="s">
        <v>328</v>
      </c>
      <c r="B35" s="251"/>
      <c r="C35" s="251"/>
      <c r="D35" s="251"/>
      <c r="E35" s="251"/>
      <c r="F35" s="251"/>
      <c r="G35" s="251"/>
      <c r="H35" s="251"/>
      <c r="I35" s="279">
        <v>0</v>
      </c>
      <c r="J35" s="279"/>
      <c r="K35" s="280"/>
    </row>
    <row r="36" spans="1:11" ht="12.75">
      <c r="A36" s="225" t="s">
        <v>329</v>
      </c>
      <c r="B36" s="226"/>
      <c r="C36" s="226"/>
      <c r="D36" s="226"/>
      <c r="E36" s="226"/>
      <c r="F36" s="226"/>
      <c r="G36" s="226"/>
      <c r="H36" s="226"/>
      <c r="I36" s="1">
        <v>28</v>
      </c>
      <c r="J36" s="5"/>
      <c r="K36" s="7"/>
    </row>
    <row r="37" spans="1:11" ht="12.75">
      <c r="A37" s="225" t="s">
        <v>330</v>
      </c>
      <c r="B37" s="226"/>
      <c r="C37" s="226"/>
      <c r="D37" s="226"/>
      <c r="E37" s="226"/>
      <c r="F37" s="226"/>
      <c r="G37" s="226"/>
      <c r="H37" s="226"/>
      <c r="I37" s="1">
        <v>29</v>
      </c>
      <c r="J37" s="5"/>
      <c r="K37" s="7"/>
    </row>
    <row r="38" spans="1:11" ht="12.75">
      <c r="A38" s="225" t="s">
        <v>331</v>
      </c>
      <c r="B38" s="226"/>
      <c r="C38" s="226"/>
      <c r="D38" s="226"/>
      <c r="E38" s="226"/>
      <c r="F38" s="226"/>
      <c r="G38" s="226"/>
      <c r="H38" s="226"/>
      <c r="I38" s="1">
        <v>30</v>
      </c>
      <c r="J38" s="5"/>
      <c r="K38" s="7"/>
    </row>
    <row r="39" spans="1:11" ht="12.75">
      <c r="A39" s="231" t="s">
        <v>332</v>
      </c>
      <c r="B39" s="232"/>
      <c r="C39" s="232"/>
      <c r="D39" s="232"/>
      <c r="E39" s="232"/>
      <c r="F39" s="232"/>
      <c r="G39" s="232"/>
      <c r="H39" s="232"/>
      <c r="I39" s="1">
        <v>31</v>
      </c>
      <c r="J39" s="59">
        <f>SUM(J36:J38)</f>
        <v>0</v>
      </c>
      <c r="K39" s="50">
        <f>SUM(K36:K38)</f>
        <v>0</v>
      </c>
    </row>
    <row r="40" spans="1:11" ht="12.75">
      <c r="A40" s="225" t="s">
        <v>333</v>
      </c>
      <c r="B40" s="226"/>
      <c r="C40" s="226"/>
      <c r="D40" s="226"/>
      <c r="E40" s="226"/>
      <c r="F40" s="226"/>
      <c r="G40" s="226"/>
      <c r="H40" s="226"/>
      <c r="I40" s="1">
        <v>32</v>
      </c>
      <c r="J40" s="5"/>
      <c r="K40" s="7"/>
    </row>
    <row r="41" spans="1:11" ht="12.75">
      <c r="A41" s="225" t="s">
        <v>138</v>
      </c>
      <c r="B41" s="226"/>
      <c r="C41" s="226"/>
      <c r="D41" s="226"/>
      <c r="E41" s="226"/>
      <c r="F41" s="226"/>
      <c r="G41" s="226"/>
      <c r="H41" s="226"/>
      <c r="I41" s="1">
        <v>33</v>
      </c>
      <c r="J41" s="5"/>
      <c r="K41" s="7"/>
    </row>
    <row r="42" spans="1:11" ht="12.75">
      <c r="A42" s="225" t="s">
        <v>334</v>
      </c>
      <c r="B42" s="226"/>
      <c r="C42" s="226"/>
      <c r="D42" s="226"/>
      <c r="E42" s="226"/>
      <c r="F42" s="226"/>
      <c r="G42" s="226"/>
      <c r="H42" s="226"/>
      <c r="I42" s="1">
        <v>34</v>
      </c>
      <c r="J42" s="5"/>
      <c r="K42" s="7"/>
    </row>
    <row r="43" spans="1:11" ht="12.75">
      <c r="A43" s="225" t="s">
        <v>335</v>
      </c>
      <c r="B43" s="226"/>
      <c r="C43" s="226"/>
      <c r="D43" s="226"/>
      <c r="E43" s="226"/>
      <c r="F43" s="226"/>
      <c r="G43" s="226"/>
      <c r="H43" s="226"/>
      <c r="I43" s="1">
        <v>35</v>
      </c>
      <c r="J43" s="5"/>
      <c r="K43" s="7"/>
    </row>
    <row r="44" spans="1:11" ht="12.75">
      <c r="A44" s="225" t="s">
        <v>336</v>
      </c>
      <c r="B44" s="226"/>
      <c r="C44" s="226"/>
      <c r="D44" s="226"/>
      <c r="E44" s="226"/>
      <c r="F44" s="226"/>
      <c r="G44" s="226"/>
      <c r="H44" s="226"/>
      <c r="I44" s="1">
        <v>36</v>
      </c>
      <c r="J44" s="5"/>
      <c r="K44" s="7"/>
    </row>
    <row r="45" spans="1:11" ht="12.75">
      <c r="A45" s="231" t="s">
        <v>337</v>
      </c>
      <c r="B45" s="232"/>
      <c r="C45" s="232"/>
      <c r="D45" s="232"/>
      <c r="E45" s="232"/>
      <c r="F45" s="232"/>
      <c r="G45" s="232"/>
      <c r="H45" s="232"/>
      <c r="I45" s="1">
        <v>37</v>
      </c>
      <c r="J45" s="59">
        <f>SUM(J40:J44)</f>
        <v>0</v>
      </c>
      <c r="K45" s="50">
        <f>SUM(K40:K44)</f>
        <v>0</v>
      </c>
    </row>
    <row r="46" spans="1:11" ht="12.75">
      <c r="A46" s="231" t="s">
        <v>339</v>
      </c>
      <c r="B46" s="232"/>
      <c r="C46" s="232"/>
      <c r="D46" s="232"/>
      <c r="E46" s="232"/>
      <c r="F46" s="232"/>
      <c r="G46" s="232"/>
      <c r="H46" s="232"/>
      <c r="I46" s="1">
        <v>38</v>
      </c>
      <c r="J46" s="59">
        <f>IF(J39&gt;J45,J39-J45,0)</f>
        <v>0</v>
      </c>
      <c r="K46" s="50">
        <f>IF(K39&gt;K45,K39-K45,0)</f>
        <v>0</v>
      </c>
    </row>
    <row r="47" spans="1:11" ht="12.75">
      <c r="A47" s="231" t="s">
        <v>338</v>
      </c>
      <c r="B47" s="232"/>
      <c r="C47" s="232"/>
      <c r="D47" s="232"/>
      <c r="E47" s="232"/>
      <c r="F47" s="232"/>
      <c r="G47" s="232"/>
      <c r="H47" s="232"/>
      <c r="I47" s="1">
        <v>39</v>
      </c>
      <c r="J47" s="59">
        <f>IF(J45&gt;J39,J45-J39,0)</f>
        <v>0</v>
      </c>
      <c r="K47" s="50">
        <f>IF(K45&gt;K39,K45-K39,0)</f>
        <v>0</v>
      </c>
    </row>
    <row r="48" spans="1:11" ht="12.75">
      <c r="A48" s="231" t="s">
        <v>340</v>
      </c>
      <c r="B48" s="232"/>
      <c r="C48" s="232"/>
      <c r="D48" s="232"/>
      <c r="E48" s="232"/>
      <c r="F48" s="232"/>
      <c r="G48" s="232"/>
      <c r="H48" s="232"/>
      <c r="I48" s="1">
        <v>40</v>
      </c>
      <c r="J48" s="59">
        <f>IF(J20-J21+J33-J34+J46-J47&gt;0,J20-J21+J33-J34+J46-J47,0)</f>
        <v>0</v>
      </c>
      <c r="K48" s="50">
        <f>IF(K20-K21+K33-K34+K46-K47&gt;0,K20-K21+K33-K34+K46-K47,0)</f>
        <v>0</v>
      </c>
    </row>
    <row r="49" spans="1:11" ht="12.75">
      <c r="A49" s="231" t="s">
        <v>341</v>
      </c>
      <c r="B49" s="232"/>
      <c r="C49" s="232"/>
      <c r="D49" s="232"/>
      <c r="E49" s="232"/>
      <c r="F49" s="232"/>
      <c r="G49" s="232"/>
      <c r="H49" s="232"/>
      <c r="I49" s="1">
        <v>41</v>
      </c>
      <c r="J49" s="59">
        <f>IF(J21-J20+J34-J33+J47-J46&gt;0,J21-J20+J34-J33+J47-J46,0)</f>
        <v>0</v>
      </c>
      <c r="K49" s="50">
        <f>IF(K21-K20+K34-K33+K47-K46&gt;0,K21-K20+K34-K33+K47-K46,0)</f>
        <v>0</v>
      </c>
    </row>
    <row r="50" spans="1:11" ht="12.75" customHeight="1">
      <c r="A50" s="225" t="s">
        <v>143</v>
      </c>
      <c r="B50" s="226"/>
      <c r="C50" s="226"/>
      <c r="D50" s="226"/>
      <c r="E50" s="226"/>
      <c r="F50" s="226"/>
      <c r="G50" s="226"/>
      <c r="H50" s="226"/>
      <c r="I50" s="1">
        <v>42</v>
      </c>
      <c r="J50" s="5"/>
      <c r="K50" s="7"/>
    </row>
    <row r="51" spans="1:11" ht="12.75" customHeight="1">
      <c r="A51" s="225" t="s">
        <v>144</v>
      </c>
      <c r="B51" s="226"/>
      <c r="C51" s="226"/>
      <c r="D51" s="226"/>
      <c r="E51" s="226"/>
      <c r="F51" s="226"/>
      <c r="G51" s="226"/>
      <c r="H51" s="226"/>
      <c r="I51" s="1">
        <v>43</v>
      </c>
      <c r="J51" s="5"/>
      <c r="K51" s="7"/>
    </row>
    <row r="52" spans="1:11" ht="12.75" customHeight="1">
      <c r="A52" s="225" t="s">
        <v>145</v>
      </c>
      <c r="B52" s="226"/>
      <c r="C52" s="226"/>
      <c r="D52" s="226"/>
      <c r="E52" s="226"/>
      <c r="F52" s="226"/>
      <c r="G52" s="226"/>
      <c r="H52" s="226"/>
      <c r="I52" s="1">
        <v>44</v>
      </c>
      <c r="J52" s="5"/>
      <c r="K52" s="7"/>
    </row>
    <row r="53" spans="1:11" ht="12.75" customHeight="1">
      <c r="A53" s="256" t="s">
        <v>146</v>
      </c>
      <c r="B53" s="257"/>
      <c r="C53" s="257"/>
      <c r="D53" s="257"/>
      <c r="E53" s="257"/>
      <c r="F53" s="257"/>
      <c r="G53" s="257"/>
      <c r="H53" s="257"/>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C13">
      <selection activeCell="N19" sqref="N19"/>
    </sheetView>
  </sheetViews>
  <sheetFormatPr defaultColWidth="9.140625" defaultRowHeight="12.75"/>
  <cols>
    <col min="1" max="4" width="9.140625" style="71" customWidth="1"/>
    <col min="5" max="5" width="10.140625" style="71" bestFit="1" customWidth="1"/>
    <col min="6" max="9" width="9.140625" style="71" customWidth="1"/>
    <col min="10" max="10" width="12.140625" style="71" customWidth="1"/>
    <col min="11" max="11" width="11.57421875" style="71" customWidth="1"/>
    <col min="12" max="16384" width="9.140625" style="71" customWidth="1"/>
  </cols>
  <sheetData>
    <row r="1" spans="1:12" ht="23.25" customHeight="1">
      <c r="A1" s="299" t="s">
        <v>258</v>
      </c>
      <c r="B1" s="300"/>
      <c r="C1" s="300"/>
      <c r="D1" s="300"/>
      <c r="E1" s="300"/>
      <c r="F1" s="300"/>
      <c r="G1" s="300"/>
      <c r="H1" s="300"/>
      <c r="I1" s="300"/>
      <c r="J1" s="300"/>
      <c r="K1" s="300"/>
      <c r="L1" s="70"/>
    </row>
    <row r="2" spans="1:12" ht="15.75">
      <c r="A2" s="39"/>
      <c r="B2" s="69"/>
      <c r="C2" s="309" t="s">
        <v>147</v>
      </c>
      <c r="D2" s="309"/>
      <c r="E2" s="72">
        <v>41275</v>
      </c>
      <c r="F2" s="40" t="s">
        <v>44</v>
      </c>
      <c r="G2" s="310">
        <v>41455</v>
      </c>
      <c r="H2" s="311"/>
      <c r="I2" s="69"/>
      <c r="J2" s="69"/>
      <c r="K2" s="69"/>
      <c r="L2" s="73"/>
    </row>
    <row r="3" spans="1:11" ht="24">
      <c r="A3" s="312" t="s">
        <v>93</v>
      </c>
      <c r="B3" s="312"/>
      <c r="C3" s="312"/>
      <c r="D3" s="312"/>
      <c r="E3" s="312"/>
      <c r="F3" s="312"/>
      <c r="G3" s="312"/>
      <c r="H3" s="312"/>
      <c r="I3" s="76" t="s">
        <v>94</v>
      </c>
      <c r="J3" s="77" t="s">
        <v>95</v>
      </c>
      <c r="K3" s="77" t="s">
        <v>96</v>
      </c>
    </row>
    <row r="4" spans="1:11" ht="12.75">
      <c r="A4" s="313">
        <v>1</v>
      </c>
      <c r="B4" s="313"/>
      <c r="C4" s="313"/>
      <c r="D4" s="313"/>
      <c r="E4" s="313"/>
      <c r="F4" s="313"/>
      <c r="G4" s="313"/>
      <c r="H4" s="313"/>
      <c r="I4" s="79">
        <v>2</v>
      </c>
      <c r="J4" s="78" t="s">
        <v>5</v>
      </c>
      <c r="K4" s="78" t="s">
        <v>6</v>
      </c>
    </row>
    <row r="5" spans="1:11" ht="12.75">
      <c r="A5" s="307" t="s">
        <v>148</v>
      </c>
      <c r="B5" s="301"/>
      <c r="C5" s="301"/>
      <c r="D5" s="301"/>
      <c r="E5" s="301"/>
      <c r="F5" s="301"/>
      <c r="G5" s="301"/>
      <c r="H5" s="301"/>
      <c r="I5" s="41">
        <v>1</v>
      </c>
      <c r="J5" s="42">
        <v>9000000000</v>
      </c>
      <c r="K5" s="42">
        <v>9000000000</v>
      </c>
    </row>
    <row r="6" spans="1:11" ht="12.75">
      <c r="A6" s="307" t="s">
        <v>149</v>
      </c>
      <c r="B6" s="301"/>
      <c r="C6" s="301"/>
      <c r="D6" s="301"/>
      <c r="E6" s="301"/>
      <c r="F6" s="301"/>
      <c r="G6" s="301"/>
      <c r="H6" s="301"/>
      <c r="I6" s="41">
        <v>2</v>
      </c>
      <c r="J6" s="43"/>
      <c r="K6" s="43"/>
    </row>
    <row r="7" spans="1:11" ht="12.75">
      <c r="A7" s="225" t="s">
        <v>259</v>
      </c>
      <c r="B7" s="301"/>
      <c r="C7" s="301"/>
      <c r="D7" s="301"/>
      <c r="E7" s="301"/>
      <c r="F7" s="301"/>
      <c r="G7" s="301"/>
      <c r="H7" s="301"/>
      <c r="I7" s="41">
        <v>3</v>
      </c>
      <c r="J7" s="43">
        <v>2440000000</v>
      </c>
      <c r="K7" s="43">
        <f>2086000000-1000000</f>
        <v>2085000000</v>
      </c>
    </row>
    <row r="8" spans="1:11" ht="12.75">
      <c r="A8" s="225" t="s">
        <v>260</v>
      </c>
      <c r="B8" s="301"/>
      <c r="C8" s="301"/>
      <c r="D8" s="301"/>
      <c r="E8" s="301"/>
      <c r="F8" s="301"/>
      <c r="G8" s="301"/>
      <c r="H8" s="301"/>
      <c r="I8" s="41">
        <v>4</v>
      </c>
      <c r="J8" s="43">
        <v>3043000000</v>
      </c>
      <c r="K8" s="43">
        <f>4022000000+1000000</f>
        <v>4023000000</v>
      </c>
    </row>
    <row r="9" spans="1:11" ht="12.75">
      <c r="A9" s="225" t="s">
        <v>261</v>
      </c>
      <c r="B9" s="301"/>
      <c r="C9" s="301"/>
      <c r="D9" s="301"/>
      <c r="E9" s="301"/>
      <c r="F9" s="301"/>
      <c r="G9" s="301"/>
      <c r="H9" s="301"/>
      <c r="I9" s="41">
        <v>5</v>
      </c>
      <c r="J9" s="43">
        <v>367000000</v>
      </c>
      <c r="K9" s="43">
        <v>448000000</v>
      </c>
    </row>
    <row r="10" spans="1:11" ht="12.75">
      <c r="A10" s="225" t="s">
        <v>262</v>
      </c>
      <c r="B10" s="301"/>
      <c r="C10" s="301"/>
      <c r="D10" s="301"/>
      <c r="E10" s="301"/>
      <c r="F10" s="301"/>
      <c r="G10" s="301"/>
      <c r="H10" s="301"/>
      <c r="I10" s="41">
        <v>6</v>
      </c>
      <c r="J10" s="130"/>
      <c r="K10" s="43"/>
    </row>
    <row r="11" spans="1:11" ht="12.75">
      <c r="A11" s="307" t="s">
        <v>150</v>
      </c>
      <c r="B11" s="301"/>
      <c r="C11" s="301"/>
      <c r="D11" s="301"/>
      <c r="E11" s="301"/>
      <c r="F11" s="301"/>
      <c r="G11" s="301"/>
      <c r="H11" s="301"/>
      <c r="I11" s="41">
        <v>7</v>
      </c>
      <c r="J11" s="130"/>
      <c r="K11" s="43"/>
    </row>
    <row r="12" spans="1:11" ht="12.75">
      <c r="A12" s="225" t="s">
        <v>263</v>
      </c>
      <c r="B12" s="301"/>
      <c r="C12" s="301"/>
      <c r="D12" s="301"/>
      <c r="E12" s="301"/>
      <c r="F12" s="301"/>
      <c r="G12" s="301"/>
      <c r="H12" s="301"/>
      <c r="I12" s="41">
        <v>8</v>
      </c>
      <c r="J12" s="43">
        <v>8000000</v>
      </c>
      <c r="K12" s="43">
        <v>6000000</v>
      </c>
    </row>
    <row r="13" spans="1:11" ht="12.75">
      <c r="A13" s="225" t="s">
        <v>151</v>
      </c>
      <c r="B13" s="301"/>
      <c r="C13" s="301"/>
      <c r="D13" s="301"/>
      <c r="E13" s="301"/>
      <c r="F13" s="301"/>
      <c r="G13" s="301"/>
      <c r="H13" s="301"/>
      <c r="I13" s="41">
        <v>9</v>
      </c>
      <c r="J13" s="43"/>
      <c r="K13" s="43"/>
    </row>
    <row r="14" spans="1:11" ht="12.75">
      <c r="A14" s="308" t="s">
        <v>152</v>
      </c>
      <c r="B14" s="302"/>
      <c r="C14" s="302"/>
      <c r="D14" s="302"/>
      <c r="E14" s="302"/>
      <c r="F14" s="302"/>
      <c r="G14" s="302"/>
      <c r="H14" s="302"/>
      <c r="I14" s="41">
        <v>10</v>
      </c>
      <c r="J14" s="74">
        <f>SUM(J5:J13)</f>
        <v>14858000000</v>
      </c>
      <c r="K14" s="74">
        <f>SUM(K5:K13)</f>
        <v>15562000000</v>
      </c>
    </row>
    <row r="15" spans="1:11" ht="12.75">
      <c r="A15" s="225" t="s">
        <v>264</v>
      </c>
      <c r="B15" s="301"/>
      <c r="C15" s="301"/>
      <c r="D15" s="301"/>
      <c r="E15" s="301"/>
      <c r="F15" s="301"/>
      <c r="G15" s="301"/>
      <c r="H15" s="301"/>
      <c r="I15" s="41">
        <v>11</v>
      </c>
      <c r="J15" s="43">
        <v>201000000</v>
      </c>
      <c r="K15" s="43">
        <v>-7000000</v>
      </c>
    </row>
    <row r="16" spans="1:11" ht="12.75">
      <c r="A16" s="307" t="s">
        <v>153</v>
      </c>
      <c r="B16" s="301"/>
      <c r="C16" s="301"/>
      <c r="D16" s="301"/>
      <c r="E16" s="301"/>
      <c r="F16" s="301"/>
      <c r="G16" s="301"/>
      <c r="H16" s="301"/>
      <c r="I16" s="41">
        <v>12</v>
      </c>
      <c r="J16" s="43"/>
      <c r="K16" s="43"/>
    </row>
    <row r="17" spans="1:11" ht="12.75">
      <c r="A17" s="225" t="s">
        <v>265</v>
      </c>
      <c r="B17" s="301"/>
      <c r="C17" s="301"/>
      <c r="D17" s="301"/>
      <c r="E17" s="301"/>
      <c r="F17" s="301"/>
      <c r="G17" s="301"/>
      <c r="H17" s="301"/>
      <c r="I17" s="41">
        <v>13</v>
      </c>
      <c r="J17" s="43"/>
      <c r="K17" s="43"/>
    </row>
    <row r="18" spans="1:11" ht="12.75">
      <c r="A18" s="307" t="s">
        <v>154</v>
      </c>
      <c r="B18" s="301"/>
      <c r="C18" s="301"/>
      <c r="D18" s="301"/>
      <c r="E18" s="301"/>
      <c r="F18" s="301"/>
      <c r="G18" s="301"/>
      <c r="H18" s="301"/>
      <c r="I18" s="41">
        <v>14</v>
      </c>
      <c r="J18" s="43"/>
      <c r="K18" s="43"/>
    </row>
    <row r="19" spans="1:11" ht="12.75">
      <c r="A19" s="225" t="s">
        <v>266</v>
      </c>
      <c r="B19" s="301"/>
      <c r="C19" s="301"/>
      <c r="D19" s="301"/>
      <c r="E19" s="301"/>
      <c r="F19" s="301"/>
      <c r="G19" s="301"/>
      <c r="H19" s="301"/>
      <c r="I19" s="41">
        <v>15</v>
      </c>
      <c r="J19" s="43"/>
      <c r="K19" s="43"/>
    </row>
    <row r="20" spans="1:11" ht="12.75">
      <c r="A20" s="225" t="s">
        <v>267</v>
      </c>
      <c r="B20" s="301"/>
      <c r="C20" s="301"/>
      <c r="D20" s="301"/>
      <c r="E20" s="301"/>
      <c r="F20" s="301"/>
      <c r="G20" s="301"/>
      <c r="H20" s="301"/>
      <c r="I20" s="41">
        <v>16</v>
      </c>
      <c r="J20" s="43">
        <v>375000000</v>
      </c>
      <c r="K20" s="43">
        <v>410000000</v>
      </c>
    </row>
    <row r="21" spans="1:11" ht="12.75">
      <c r="A21" s="231" t="s">
        <v>268</v>
      </c>
      <c r="B21" s="302"/>
      <c r="C21" s="302"/>
      <c r="D21" s="302"/>
      <c r="E21" s="302"/>
      <c r="F21" s="302"/>
      <c r="G21" s="302"/>
      <c r="H21" s="302"/>
      <c r="I21" s="41">
        <v>17</v>
      </c>
      <c r="J21" s="75">
        <f>SUM(J15:J20)</f>
        <v>576000000</v>
      </c>
      <c r="K21" s="75">
        <f>SUM(K15:K20)</f>
        <v>403000000</v>
      </c>
    </row>
    <row r="22" spans="1:11" ht="12.75">
      <c r="A22" s="303"/>
      <c r="B22" s="304"/>
      <c r="C22" s="304"/>
      <c r="D22" s="304"/>
      <c r="E22" s="304"/>
      <c r="F22" s="304"/>
      <c r="G22" s="304"/>
      <c r="H22" s="304"/>
      <c r="I22" s="305"/>
      <c r="J22" s="305"/>
      <c r="K22" s="306"/>
    </row>
    <row r="23" spans="1:11" ht="12.75">
      <c r="A23" s="294" t="s">
        <v>155</v>
      </c>
      <c r="B23" s="295"/>
      <c r="C23" s="295"/>
      <c r="D23" s="295"/>
      <c r="E23" s="295"/>
      <c r="F23" s="295"/>
      <c r="G23" s="295"/>
      <c r="H23" s="295"/>
      <c r="I23" s="44">
        <v>18</v>
      </c>
      <c r="J23" s="42"/>
      <c r="K23" s="42"/>
    </row>
    <row r="24" spans="1:11" ht="17.25" customHeight="1">
      <c r="A24" s="256" t="s">
        <v>269</v>
      </c>
      <c r="B24" s="296"/>
      <c r="C24" s="296"/>
      <c r="D24" s="296"/>
      <c r="E24" s="296"/>
      <c r="F24" s="296"/>
      <c r="G24" s="296"/>
      <c r="H24" s="296"/>
      <c r="I24" s="45">
        <v>19</v>
      </c>
      <c r="J24" s="75"/>
      <c r="K24" s="75"/>
    </row>
    <row r="25" spans="1:11" ht="30" customHeight="1">
      <c r="A25" s="297" t="s">
        <v>156</v>
      </c>
      <c r="B25" s="298"/>
      <c r="C25" s="298"/>
      <c r="D25" s="298"/>
      <c r="E25" s="298"/>
      <c r="F25" s="298"/>
      <c r="G25" s="298"/>
      <c r="H25" s="298"/>
      <c r="I25" s="298"/>
      <c r="J25" s="298"/>
      <c r="K25" s="298"/>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5">
    <dataValidation type="whole" operator="notEqual" allowBlank="1" showInputMessage="1" showErrorMessage="1" errorTitle="Pogrešan unos" error="Mogu se unijeti samo cjelobrojne vrijednosti." sqref="J5:K6 K10:K12">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K23:K24 J13:K13 J7:J12 K7:K9 J15:K20 J23"/>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B30" sqref="B30"/>
    </sheetView>
  </sheetViews>
  <sheetFormatPr defaultColWidth="9.140625" defaultRowHeight="12.75"/>
  <sheetData>
    <row r="1" spans="1:10" ht="12.75">
      <c r="A1" s="36"/>
      <c r="B1" s="36"/>
      <c r="C1" s="36"/>
      <c r="D1" s="36"/>
      <c r="E1" s="36"/>
      <c r="F1" s="36"/>
      <c r="G1" s="36"/>
      <c r="H1" s="36"/>
      <c r="I1" s="36"/>
      <c r="J1" s="36"/>
    </row>
    <row r="2" spans="1:10" ht="15.75">
      <c r="A2" s="314" t="s">
        <v>176</v>
      </c>
      <c r="B2" s="314"/>
      <c r="C2" s="314"/>
      <c r="D2" s="314"/>
      <c r="E2" s="314"/>
      <c r="F2" s="314"/>
      <c r="G2" s="314"/>
      <c r="H2" s="314"/>
      <c r="I2" s="314"/>
      <c r="J2" s="314"/>
    </row>
    <row r="3" spans="1:10" ht="12.75">
      <c r="A3" s="36"/>
      <c r="B3" s="36"/>
      <c r="C3" s="36"/>
      <c r="D3" s="36"/>
      <c r="E3" s="36"/>
      <c r="F3" s="36"/>
      <c r="G3" s="36"/>
      <c r="H3" s="36"/>
      <c r="I3" s="36"/>
      <c r="J3" s="36"/>
    </row>
    <row r="4" spans="1:10" ht="12.75" customHeight="1">
      <c r="A4" s="315" t="s">
        <v>342</v>
      </c>
      <c r="B4" s="316"/>
      <c r="C4" s="316"/>
      <c r="D4" s="316"/>
      <c r="E4" s="316"/>
      <c r="F4" s="316"/>
      <c r="G4" s="316"/>
      <c r="H4" s="316"/>
      <c r="I4" s="316"/>
      <c r="J4" s="316"/>
    </row>
    <row r="5" spans="1:10" ht="12.75" customHeight="1">
      <c r="A5" s="316"/>
      <c r="B5" s="316"/>
      <c r="C5" s="316"/>
      <c r="D5" s="316"/>
      <c r="E5" s="316"/>
      <c r="F5" s="316"/>
      <c r="G5" s="316"/>
      <c r="H5" s="316"/>
      <c r="I5" s="316"/>
      <c r="J5" s="316"/>
    </row>
    <row r="6" spans="1:10" ht="12.75" customHeight="1">
      <c r="A6" s="316"/>
      <c r="B6" s="316"/>
      <c r="C6" s="316"/>
      <c r="D6" s="316"/>
      <c r="E6" s="316"/>
      <c r="F6" s="316"/>
      <c r="G6" s="316"/>
      <c r="H6" s="316"/>
      <c r="I6" s="316"/>
      <c r="J6" s="316"/>
    </row>
    <row r="7" spans="1:10" ht="12.75" customHeight="1">
      <c r="A7" s="316"/>
      <c r="B7" s="316"/>
      <c r="C7" s="316"/>
      <c r="D7" s="316"/>
      <c r="E7" s="316"/>
      <c r="F7" s="316"/>
      <c r="G7" s="316"/>
      <c r="H7" s="316"/>
      <c r="I7" s="316"/>
      <c r="J7" s="316"/>
    </row>
    <row r="8" spans="1:10" ht="12.75" customHeight="1">
      <c r="A8" s="316"/>
      <c r="B8" s="316"/>
      <c r="C8" s="316"/>
      <c r="D8" s="316"/>
      <c r="E8" s="316"/>
      <c r="F8" s="316"/>
      <c r="G8" s="316"/>
      <c r="H8" s="316"/>
      <c r="I8" s="316"/>
      <c r="J8" s="316"/>
    </row>
    <row r="9" spans="1:10" ht="12.75" customHeight="1">
      <c r="A9" s="316"/>
      <c r="B9" s="316"/>
      <c r="C9" s="316"/>
      <c r="D9" s="316"/>
      <c r="E9" s="316"/>
      <c r="F9" s="316"/>
      <c r="G9" s="316"/>
      <c r="H9" s="316"/>
      <c r="I9" s="316"/>
      <c r="J9" s="316"/>
    </row>
    <row r="10" spans="1:10" ht="12.75" customHeight="1">
      <c r="A10" s="316"/>
      <c r="B10" s="316"/>
      <c r="C10" s="316"/>
      <c r="D10" s="316"/>
      <c r="E10" s="316"/>
      <c r="F10" s="316"/>
      <c r="G10" s="316"/>
      <c r="H10" s="316"/>
      <c r="I10" s="316"/>
      <c r="J10" s="316"/>
    </row>
    <row r="11" spans="1:10" ht="12.75">
      <c r="A11" s="317"/>
      <c r="B11" s="317"/>
      <c r="C11" s="317"/>
      <c r="D11" s="317"/>
      <c r="E11" s="317"/>
      <c r="F11" s="317"/>
      <c r="G11" s="317"/>
      <c r="H11" s="317"/>
      <c r="I11" s="317"/>
      <c r="J11" s="317"/>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Bandula Martina</cp:lastModifiedBy>
  <cp:lastPrinted>2013-07-24T08:53:58Z</cp:lastPrinted>
  <dcterms:created xsi:type="dcterms:W3CDTF">2008-10-17T11:51:54Z</dcterms:created>
  <dcterms:modified xsi:type="dcterms:W3CDTF">2013-09-30T10:14:44Z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