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620" windowWidth="15330" windowHeight="4305" activeTab="2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<sst xmlns="http://schemas.openxmlformats.org/spreadsheetml/2006/main" count="413" uniqueCount="375">
  <si>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</si>
  <si>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</si>
  <si>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</si>
  <si>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</si>
  <si>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</si>
  <si>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</si>
  <si>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</si>
  <si>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</si>
  <si>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</si>
  <si>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</si>
  <si>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</si>
  <si>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</si>
  <si>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</si>
  <si>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</si>
  <si>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</si>
  <si>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</si>
  <si>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</si>
  <si>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</si>
  <si>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</si>
  <si>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</si>
  <si>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</si>
  <si>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</si>
  <si>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</si>
  <si>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</si>
  <si>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</si>
  <si>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</si>
  <si>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</si>
  <si>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</si>
  <si>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</si>
  <si>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</si>
  <si>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</si>
  <si>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</si>
  <si>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</si>
  <si>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</si>
  <si>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</si>
  <si>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</si>
  <si>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</si>
  <si>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</si>
  <si>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</si>
  <si>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</si>
  <si>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</si>
  <si>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</si>
  <si>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</si>
  <si>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</si>
  <si>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</si>
  <si>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</si>
  <si>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</si>
  <si>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</si>
  <si>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</si>
  <si>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</si>
  <si>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</si>
  <si>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</si>
  <si>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</si>
  <si>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</si>
  <si>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</si>
  <si>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</si>
  <si>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</si>
  <si>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</si>
  <si>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</si>
  <si>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</si>
  <si>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</si>
  <si>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</si>
  <si>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</si>
  <si>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</si>
  <si>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</si>
  <si>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</si>
  <si>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</si>
  <si>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</si>
  <si>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</si>
  <si>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</si>
  <si>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 xml:space="preserve">Zagreb, Av. V. Holjevca 10 </t>
  </si>
  <si>
    <t>INTERINA LTD LONDON</t>
  </si>
  <si>
    <t>London ,112 JERMYN STREET, SW 1Y6LS</t>
  </si>
  <si>
    <t>01466591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</si>
  <si>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</si>
  <si>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</si>
  <si>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</si>
  <si>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</si>
  <si>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</si>
  <si>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</si>
  <si>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</si>
  <si>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</si>
  <si>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</si>
  <si>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</si>
  <si>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</si>
  <si>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</si>
  <si>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Marković Ratko</t>
  </si>
  <si>
    <t>ratko.markovic@ina.hr</t>
  </si>
  <si>
    <t>Zoltán Sándor Áldott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</si>
  <si>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</si>
  <si>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</si>
  <si>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</si>
  <si>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</si>
  <si>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</si>
  <si>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</si>
  <si>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</si>
  <si>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</si>
  <si>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</si>
  <si>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</si>
  <si>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</si>
  <si>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</si>
  <si>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</si>
  <si>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</si>
  <si>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</si>
  <si>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</si>
  <si>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</si>
  <si>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</si>
  <si>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</si>
  <si>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</si>
  <si>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</si>
  <si>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</si>
  <si>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</si>
  <si>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</si>
  <si>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</si>
  <si>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</si>
  <si>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</si>
  <si>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</si>
  <si>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</si>
  <si>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</si>
  <si>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</si>
  <si>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YES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</si>
  <si>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</si>
  <si>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</si>
  <si>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</si>
  <si>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</si>
  <si>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</si>
  <si>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</si>
  <si>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</si>
  <si>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</si>
  <si>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</si>
  <si>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</si>
  <si>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</si>
  <si>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</si>
  <si>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</si>
  <si>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</si>
  <si>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</si>
  <si>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</si>
  <si>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</si>
  <si>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</si>
  <si>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</si>
  <si>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</si>
  <si>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</si>
  <si>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</si>
  <si>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</si>
  <si>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</si>
  <si>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</si>
  <si>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</si>
  <si>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</si>
  <si>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</si>
  <si>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</si>
  <si>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</si>
  <si>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</si>
  <si>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</si>
  <si>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</si>
  <si>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</si>
  <si>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</si>
  <si>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</si>
  <si>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</si>
  <si>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</si>
  <si>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</si>
  <si>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</si>
  <si>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</si>
  <si>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</si>
  <si>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</si>
  <si>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</si>
  <si>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</si>
  <si>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</si>
  <si>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</si>
  <si>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</si>
  <si>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</si>
  <si>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</si>
  <si>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</si>
  <si>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</si>
  <si>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</si>
  <si>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</si>
  <si>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</si>
  <si>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</si>
  <si>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</si>
  <si>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</si>
  <si>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</si>
  <si>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</si>
  <si>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</si>
  <si>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</si>
  <si>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</si>
  <si>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</si>
  <si>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</si>
  <si>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</si>
  <si>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</si>
  <si>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</si>
  <si>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</si>
  <si>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</si>
  <si>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</si>
  <si>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</si>
  <si>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</si>
  <si>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</si>
  <si>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</si>
  <si>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</si>
  <si>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</si>
  <si>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</si>
  <si>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</si>
  <si>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</si>
  <si>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</si>
  <si>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</si>
  <si>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</si>
  <si>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</si>
  <si>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</si>
  <si>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</si>
  <si>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</si>
  <si>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</si>
  <si>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</si>
  <si>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</si>
  <si>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</si>
  <si>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</si>
  <si>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</si>
  <si>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</si>
  <si>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</si>
  <si>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</si>
  <si>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</si>
  <si>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</si>
  <si>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</si>
  <si>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</si>
  <si>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</si>
  <si>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</si>
  <si>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</si>
  <si>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</si>
  <si>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</si>
  <si>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</si>
  <si>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</si>
  <si>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</si>
  <si>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</si>
  <si>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</si>
  <si>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</si>
  <si>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</si>
  <si>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</si>
  <si>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</si>
  <si>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</si>
  <si>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</si>
  <si>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</si>
  <si>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</si>
  <si>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</si>
  <si>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</si>
  <si>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</si>
  <si>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</si>
  <si>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</si>
  <si>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</si>
  <si>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</si>
  <si>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</si>
  <si>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</si>
  <si>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</si>
  <si>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</si>
  <si>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</si>
  <si>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</si>
  <si>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</si>
  <si>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</si>
  <si>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</si>
  <si>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</si>
  <si>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</si>
  <si>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</si>
  <si>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</si>
  <si>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</si>
  <si>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</si>
  <si>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</si>
  <si>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</si>
  <si>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</si>
  <si>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</si>
  <si>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</si>
  <si>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</si>
  <si>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</si>
  <si>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</si>
  <si>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</si>
  <si>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</si>
  <si>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</si>
  <si>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</si>
  <si>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</si>
  <si>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</si>
  <si>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</si>
  <si>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</si>
  <si>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</si>
  <si>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</si>
  <si>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</si>
  <si>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</si>
  <si>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</si>
  <si>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</si>
  <si>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</si>
  <si>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</si>
  <si>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</si>
  <si>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</si>
  <si>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</si>
  <si>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</si>
  <si>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</si>
  <si>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</si>
  <si>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</si>
  <si>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</si>
  <si>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</si>
  <si>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</si>
  <si>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</si>
  <si>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</si>
  <si>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</si>
  <si>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</si>
  <si>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</si>
  <si>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</si>
  <si>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</si>
  <si>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</si>
  <si>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</si>
  <si>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</si>
  <si>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</si>
  <si>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</si>
  <si>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</si>
  <si>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</si>
  <si>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</si>
  <si>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</si>
  <si>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</si>
  <si>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</si>
  <si>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</si>
  <si>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</si>
  <si>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</si>
  <si>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</si>
  <si>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</si>
  <si>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</si>
  <si>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</si>
  <si>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</si>
  <si>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</si>
  <si>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</si>
  <si>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</si>
  <si>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</si>
  <si>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</si>
  <si>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</si>
  <si>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</si>
  <si>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</si>
  <si>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</si>
  <si>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</si>
  <si>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</si>
  <si>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</si>
  <si>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</si>
  <si>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>1920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</si>
  <si>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</si>
  <si>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</si>
  <si>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</si>
  <si>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</si>
  <si>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</si>
  <si>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</si>
  <si>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</si>
  <si>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</si>
  <si>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</si>
  <si>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</si>
  <si>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</si>
  <si>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</si>
  <si>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</si>
  <si>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</si>
  <si>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</si>
  <si>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</si>
  <si>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</si>
  <si>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</si>
  <si>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</si>
  <si>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</si>
  <si>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</si>
  <si>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</si>
  <si>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</si>
  <si>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</si>
  <si>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</si>
  <si>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</si>
  <si>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</si>
  <si>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</si>
  <si>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</si>
  <si>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</si>
  <si>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</si>
  <si>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</si>
  <si>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</si>
  <si>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</si>
  <si>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30 June 2011</t>
  </si>
  <si>
    <t>as at 30 June 2011</t>
  </si>
  <si>
    <t>in the period 01 January 2011 to 30 June 2011</t>
  </si>
  <si>
    <t>for the period 01 January 2011 to 30 June 2011</t>
  </si>
  <si>
    <t>investitori@ina.hr</t>
  </si>
  <si>
    <t>01 612 3143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</si>
</sst>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1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14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14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14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9" xfId="0" applyNumberFormat="1" applyFont="1" applyFill="1" applyBorder="1" applyAlignment="1" applyProtection="1">
      <alignment horizontal="center" vertical="center"/>
      <protection hidden="1" locked="0"/>
    </xf>
    <xf numFmtId="0" fontId="2" fillId="2" borderId="9" xfId="0" applyFont="1" applyFill="1" applyBorder="1" applyAlignment="1" applyProtection="1">
      <alignment horizontal="center" vertical="center"/>
      <protection hidden="1" locked="0"/>
    </xf>
    <xf numFmtId="49" fontId="2" fillId="0" borderId="0" xfId="22" applyNumberFormat="1" applyFont="1" applyBorder="1" applyAlignment="1" applyProtection="1">
      <alignment vertical="center"/>
      <protection hidden="1" locked="0"/>
    </xf>
    <xf numFmtId="49" fontId="2" fillId="2" borderId="10" xfId="22" applyNumberFormat="1" applyFont="1" applyFill="1" applyBorder="1" applyAlignment="1" applyProtection="1">
      <alignment vertical="center"/>
      <protection hidden="1" locked="0"/>
    </xf>
    <xf numFmtId="0" fontId="2" fillId="0" borderId="0" xfId="22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75" fontId="2" fillId="0" borderId="6" xfId="0" applyNumberFormat="1" applyFont="1" applyFill="1" applyBorder="1" applyAlignment="1">
      <alignment horizontal="center" vertical="center"/>
    </xf>
    <xf numFmtId="0" fontId="3" fillId="0" borderId="0" xfId="22" applyFont="1" applyProtection="1">
      <alignment vertical="top"/>
      <protection hidden="1"/>
    </xf>
    <xf numFmtId="0" fontId="3" fillId="0" borderId="0" xfId="22" applyFont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4" fillId="2" borderId="18" xfId="21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20" xfId="22" applyFont="1" applyFill="1" applyBorder="1" applyAlignment="1" applyProtection="1">
      <alignment/>
      <protection hidden="1" locked="0"/>
    </xf>
    <xf numFmtId="1" fontId="2" fillId="2" borderId="20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8" xfId="2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2" fillId="2" borderId="18" xfId="22" applyFont="1" applyFill="1" applyBorder="1" applyAlignment="1" applyProtection="1">
      <alignment horizontal="left" vertical="center"/>
      <protection hidden="1" locked="0"/>
    </xf>
    <xf numFmtId="0" fontId="3" fillId="0" borderId="19" xfId="22" applyFont="1" applyBorder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49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Border="1" applyAlignment="1" applyProtection="1">
      <alignment horizontal="center" vertical="center"/>
      <protection hidden="1" locked="0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3" fillId="0" borderId="14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0" fontId="1" fillId="0" borderId="14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14" fontId="2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2" fillId="0" borderId="18" xfId="22" applyFont="1" applyFill="1" applyBorder="1" applyAlignment="1" applyProtection="1">
      <alignment horizontal="right" vertical="center"/>
      <protection hidden="1" locked="0"/>
    </xf>
    <xf numFmtId="0" fontId="3" fillId="0" borderId="19" xfId="22" applyFont="1" applyFill="1" applyBorder="1" applyAlignment="1">
      <alignment/>
      <protection/>
    </xf>
    <xf numFmtId="0" fontId="3" fillId="0" borderId="20" xfId="22" applyFont="1" applyFill="1" applyBorder="1" applyAlignment="1">
      <alignment/>
      <protection/>
    </xf>
    <xf numFmtId="49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0" fontId="3" fillId="0" borderId="19" xfId="22" applyFont="1" applyBorder="1" applyAlignment="1">
      <alignment/>
      <protection/>
    </xf>
    <xf numFmtId="0" fontId="3" fillId="0" borderId="20" xfId="22" applyFont="1" applyBorder="1" applyAlignment="1">
      <alignment/>
      <protection/>
    </xf>
    <xf numFmtId="0" fontId="3" fillId="0" borderId="7" xfId="22" applyFont="1" applyBorder="1" applyAlignment="1" applyProtection="1">
      <alignment horizontal="center"/>
      <protection hidden="1"/>
    </xf>
    <xf numFmtId="0" fontId="2" fillId="0" borderId="19" xfId="22" applyFont="1" applyBorder="1" applyAlignment="1" applyProtection="1">
      <alignment horizontal="left" vertical="center"/>
      <protection hidden="1" locked="0"/>
    </xf>
    <xf numFmtId="49" fontId="2" fillId="2" borderId="18" xfId="22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Border="1" applyAlignment="1" applyProtection="1">
      <alignment horizontal="left" vertical="center"/>
      <protection hidden="1" locked="0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0" fontId="10" fillId="0" borderId="23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4" xfId="22" applyFont="1" applyBorder="1" applyAlignment="1" applyProtection="1">
      <alignment horizontal="center" vertical="top"/>
      <protection hidden="1"/>
    </xf>
    <xf numFmtId="0" fontId="3" fillId="0" borderId="24" xfId="22" applyFont="1" applyBorder="1" applyAlignment="1">
      <alignment horizontal="center"/>
      <protection/>
    </xf>
    <xf numFmtId="0" fontId="3" fillId="0" borderId="25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49" fontId="4" fillId="0" borderId="18" xfId="21" applyNumberForma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/>
      <protection hidden="1" locked="0"/>
    </xf>
    <xf numFmtId="49" fontId="2" fillId="0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Fill="1" applyBorder="1" applyAlignment="1">
      <alignment horizontal="left" vertical="center"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ina.hr" TargetMode="External" /><Relationship Id="rId3" Type="http://schemas.openxmlformats.org/officeDocument/2006/relationships/hyperlink" Target="mailto:investitori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40">
      <selection activeCell="H48" sqref="H48:I4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9" t="s">
        <v>89</v>
      </c>
      <c r="B1" s="190"/>
      <c r="C1" s="190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56" t="s">
        <v>90</v>
      </c>
      <c r="B2" s="157"/>
      <c r="C2" s="157"/>
      <c r="D2" s="158"/>
      <c r="E2" s="166" t="s">
        <v>91</v>
      </c>
      <c r="F2" s="167"/>
      <c r="G2" s="126" t="s">
        <v>122</v>
      </c>
      <c r="H2" s="125" t="s">
        <v>369</v>
      </c>
      <c r="I2" s="124"/>
      <c r="J2" s="9"/>
      <c r="K2" s="9"/>
      <c r="L2" s="9"/>
    </row>
    <row r="3" spans="1:12" ht="12.75">
      <c r="A3" s="83"/>
      <c r="B3" s="11"/>
      <c r="C3" s="11"/>
      <c r="D3" s="11"/>
      <c r="E3" s="12"/>
      <c r="F3" s="12"/>
      <c r="G3" s="11"/>
      <c r="H3" s="11"/>
      <c r="I3" s="84"/>
      <c r="J3" s="9"/>
      <c r="K3" s="9"/>
      <c r="L3" s="9"/>
    </row>
    <row r="4" spans="1:12" ht="15">
      <c r="A4" s="159" t="s">
        <v>121</v>
      </c>
      <c r="B4" s="160"/>
      <c r="C4" s="160"/>
      <c r="D4" s="160"/>
      <c r="E4" s="160"/>
      <c r="F4" s="160"/>
      <c r="G4" s="160"/>
      <c r="H4" s="160"/>
      <c r="I4" s="161"/>
      <c r="J4" s="9"/>
      <c r="K4" s="9"/>
      <c r="L4" s="9"/>
    </row>
    <row r="5" spans="1:12" ht="12.75">
      <c r="A5" s="85"/>
      <c r="B5" s="14"/>
      <c r="C5" s="14"/>
      <c r="D5" s="14"/>
      <c r="E5" s="15"/>
      <c r="F5" s="86"/>
      <c r="G5" s="16"/>
      <c r="H5" s="17"/>
      <c r="I5" s="87"/>
      <c r="J5" s="9"/>
      <c r="K5" s="9"/>
      <c r="L5" s="9"/>
    </row>
    <row r="6" spans="1:12" ht="12.75">
      <c r="A6" s="162" t="s">
        <v>92</v>
      </c>
      <c r="B6" s="163"/>
      <c r="C6" s="154" t="s">
        <v>62</v>
      </c>
      <c r="D6" s="155"/>
      <c r="E6" s="27"/>
      <c r="F6" s="27"/>
      <c r="G6" s="27"/>
      <c r="H6" s="27"/>
      <c r="I6" s="88"/>
      <c r="J6" s="9"/>
      <c r="K6" s="9"/>
      <c r="L6" s="9"/>
    </row>
    <row r="7" spans="1:12" ht="12.75">
      <c r="A7" s="89"/>
      <c r="B7" s="20"/>
      <c r="C7" s="13"/>
      <c r="D7" s="13"/>
      <c r="E7" s="27"/>
      <c r="F7" s="27"/>
      <c r="G7" s="27"/>
      <c r="H7" s="27"/>
      <c r="I7" s="88"/>
      <c r="J7" s="9"/>
      <c r="K7" s="9"/>
      <c r="L7" s="9"/>
    </row>
    <row r="8" spans="1:12" ht="12.75">
      <c r="A8" s="164" t="s">
        <v>93</v>
      </c>
      <c r="B8" s="165"/>
      <c r="C8" s="154" t="s">
        <v>63</v>
      </c>
      <c r="D8" s="155"/>
      <c r="E8" s="27"/>
      <c r="F8" s="27"/>
      <c r="G8" s="27"/>
      <c r="H8" s="27"/>
      <c r="I8" s="90"/>
      <c r="J8" s="9"/>
      <c r="K8" s="9"/>
      <c r="L8" s="9"/>
    </row>
    <row r="9" spans="1:12" ht="12.75">
      <c r="A9" s="91"/>
      <c r="B9" s="48"/>
      <c r="C9" s="18"/>
      <c r="D9" s="24"/>
      <c r="E9" s="13"/>
      <c r="F9" s="13"/>
      <c r="G9" s="13"/>
      <c r="H9" s="13"/>
      <c r="I9" s="90"/>
      <c r="J9" s="9"/>
      <c r="K9" s="9"/>
      <c r="L9" s="9"/>
    </row>
    <row r="10" spans="1:12" ht="12.75">
      <c r="A10" s="151" t="s">
        <v>94</v>
      </c>
      <c r="B10" s="152"/>
      <c r="C10" s="154" t="s">
        <v>64</v>
      </c>
      <c r="D10" s="155"/>
      <c r="E10" s="13"/>
      <c r="F10" s="13"/>
      <c r="G10" s="13"/>
      <c r="H10" s="13"/>
      <c r="I10" s="90"/>
      <c r="J10" s="9"/>
      <c r="K10" s="9"/>
      <c r="L10" s="9"/>
    </row>
    <row r="11" spans="1:12" ht="12.75">
      <c r="A11" s="153"/>
      <c r="B11" s="152"/>
      <c r="C11" s="13"/>
      <c r="D11" s="13"/>
      <c r="E11" s="13"/>
      <c r="F11" s="13"/>
      <c r="G11" s="13"/>
      <c r="H11" s="13"/>
      <c r="I11" s="90"/>
      <c r="J11" s="9"/>
      <c r="K11" s="9"/>
      <c r="L11" s="9"/>
    </row>
    <row r="12" spans="1:12" ht="12.75">
      <c r="A12" s="162" t="s">
        <v>95</v>
      </c>
      <c r="B12" s="163"/>
      <c r="C12" s="147" t="s">
        <v>65</v>
      </c>
      <c r="D12" s="148"/>
      <c r="E12" s="148"/>
      <c r="F12" s="148"/>
      <c r="G12" s="148"/>
      <c r="H12" s="148"/>
      <c r="I12" s="149"/>
      <c r="J12" s="9"/>
      <c r="K12" s="9"/>
      <c r="L12" s="9"/>
    </row>
    <row r="13" spans="1:12" ht="12.75">
      <c r="A13" s="89"/>
      <c r="B13" s="20"/>
      <c r="C13" s="19"/>
      <c r="D13" s="13"/>
      <c r="E13" s="13"/>
      <c r="F13" s="13"/>
      <c r="G13" s="13"/>
      <c r="H13" s="13"/>
      <c r="I13" s="90"/>
      <c r="J13" s="9"/>
      <c r="K13" s="9"/>
      <c r="L13" s="9"/>
    </row>
    <row r="14" spans="1:12" ht="12.75">
      <c r="A14" s="162" t="s">
        <v>96</v>
      </c>
      <c r="B14" s="163"/>
      <c r="C14" s="150">
        <v>10000</v>
      </c>
      <c r="D14" s="144"/>
      <c r="E14" s="13"/>
      <c r="F14" s="147" t="s">
        <v>66</v>
      </c>
      <c r="G14" s="148"/>
      <c r="H14" s="148"/>
      <c r="I14" s="149"/>
      <c r="J14" s="9"/>
      <c r="K14" s="9"/>
      <c r="L14" s="9"/>
    </row>
    <row r="15" spans="1:12" ht="12.75">
      <c r="A15" s="89"/>
      <c r="B15" s="20"/>
      <c r="C15" s="13"/>
      <c r="D15" s="13"/>
      <c r="E15" s="13"/>
      <c r="F15" s="13"/>
      <c r="G15" s="13"/>
      <c r="H15" s="13"/>
      <c r="I15" s="90"/>
      <c r="J15" s="9"/>
      <c r="K15" s="9"/>
      <c r="L15" s="9"/>
    </row>
    <row r="16" spans="1:12" ht="12.75">
      <c r="A16" s="162" t="s">
        <v>97</v>
      </c>
      <c r="B16" s="163"/>
      <c r="C16" s="147" t="s">
        <v>67</v>
      </c>
      <c r="D16" s="148"/>
      <c r="E16" s="148"/>
      <c r="F16" s="148"/>
      <c r="G16" s="148"/>
      <c r="H16" s="148"/>
      <c r="I16" s="149"/>
      <c r="J16" s="9"/>
      <c r="K16" s="9"/>
      <c r="L16" s="9"/>
    </row>
    <row r="17" spans="1:12" ht="12.75">
      <c r="A17" s="89"/>
      <c r="B17" s="20"/>
      <c r="C17" s="13"/>
      <c r="D17" s="13"/>
      <c r="E17" s="13"/>
      <c r="F17" s="13"/>
      <c r="G17" s="13"/>
      <c r="H17" s="13"/>
      <c r="I17" s="90"/>
      <c r="J17" s="9"/>
      <c r="K17" s="9"/>
      <c r="L17" s="9"/>
    </row>
    <row r="18" spans="1:12" ht="12.75">
      <c r="A18" s="162" t="s">
        <v>98</v>
      </c>
      <c r="B18" s="163"/>
      <c r="C18" s="145" t="s">
        <v>373</v>
      </c>
      <c r="D18" s="146"/>
      <c r="E18" s="146"/>
      <c r="F18" s="146"/>
      <c r="G18" s="146"/>
      <c r="H18" s="146"/>
      <c r="I18" s="143"/>
      <c r="J18" s="9"/>
      <c r="K18" s="9"/>
      <c r="L18" s="9"/>
    </row>
    <row r="19" spans="1:12" ht="12.75">
      <c r="A19" s="89"/>
      <c r="B19" s="20"/>
      <c r="C19" s="19"/>
      <c r="D19" s="13"/>
      <c r="E19" s="13"/>
      <c r="F19" s="13"/>
      <c r="G19" s="13"/>
      <c r="H19" s="13"/>
      <c r="I19" s="90"/>
      <c r="J19" s="9"/>
      <c r="K19" s="9"/>
      <c r="L19" s="9"/>
    </row>
    <row r="20" spans="1:12" ht="12.75">
      <c r="A20" s="162" t="s">
        <v>99</v>
      </c>
      <c r="B20" s="163"/>
      <c r="C20" s="137" t="s">
        <v>68</v>
      </c>
      <c r="D20" s="138"/>
      <c r="E20" s="138"/>
      <c r="F20" s="138"/>
      <c r="G20" s="138"/>
      <c r="H20" s="138"/>
      <c r="I20" s="139"/>
      <c r="J20" s="9"/>
      <c r="K20" s="9"/>
      <c r="L20" s="9"/>
    </row>
    <row r="21" spans="1:12" ht="12.75">
      <c r="A21" s="89"/>
      <c r="B21" s="20"/>
      <c r="C21" s="19"/>
      <c r="D21" s="13"/>
      <c r="E21" s="13"/>
      <c r="F21" s="13"/>
      <c r="G21" s="13"/>
      <c r="H21" s="13"/>
      <c r="I21" s="90"/>
      <c r="J21" s="9"/>
      <c r="K21" s="9"/>
      <c r="L21" s="9"/>
    </row>
    <row r="22" spans="1:12" ht="12.75">
      <c r="A22" s="162" t="s">
        <v>100</v>
      </c>
      <c r="B22" s="163"/>
      <c r="C22" s="122">
        <v>133</v>
      </c>
      <c r="D22" s="140" t="s">
        <v>66</v>
      </c>
      <c r="E22" s="141"/>
      <c r="F22" s="142"/>
      <c r="G22" s="162"/>
      <c r="H22" s="132"/>
      <c r="I22" s="92"/>
      <c r="J22" s="9"/>
      <c r="K22" s="9"/>
      <c r="L22" s="9"/>
    </row>
    <row r="23" spans="1:12" ht="12.75">
      <c r="A23" s="89"/>
      <c r="B23" s="20"/>
      <c r="C23" s="13"/>
      <c r="D23" s="22"/>
      <c r="E23" s="22"/>
      <c r="F23" s="22"/>
      <c r="G23" s="22"/>
      <c r="H23" s="13"/>
      <c r="I23" s="90"/>
      <c r="J23" s="9"/>
      <c r="K23" s="9"/>
      <c r="L23" s="9"/>
    </row>
    <row r="24" spans="1:12" ht="12.75">
      <c r="A24" s="162" t="s">
        <v>101</v>
      </c>
      <c r="B24" s="163"/>
      <c r="C24" s="122">
        <v>21</v>
      </c>
      <c r="D24" s="140" t="s">
        <v>69</v>
      </c>
      <c r="E24" s="141"/>
      <c r="F24" s="141"/>
      <c r="G24" s="142"/>
      <c r="H24" s="49" t="s">
        <v>104</v>
      </c>
      <c r="I24" s="117">
        <v>14599</v>
      </c>
      <c r="J24" s="9"/>
      <c r="K24" s="9"/>
      <c r="L24" s="9"/>
    </row>
    <row r="25" spans="1:12" ht="12.75">
      <c r="A25" s="89"/>
      <c r="B25" s="20"/>
      <c r="C25" s="13"/>
      <c r="D25" s="22"/>
      <c r="E25" s="22"/>
      <c r="F25" s="22"/>
      <c r="G25" s="20"/>
      <c r="H25" s="20" t="s">
        <v>105</v>
      </c>
      <c r="I25" s="93"/>
      <c r="J25" s="9"/>
      <c r="K25" s="9"/>
      <c r="L25" s="9"/>
    </row>
    <row r="26" spans="1:12" ht="12.75">
      <c r="A26" s="162" t="s">
        <v>102</v>
      </c>
      <c r="B26" s="163"/>
      <c r="C26" s="123" t="s">
        <v>120</v>
      </c>
      <c r="D26" s="23"/>
      <c r="E26" s="94"/>
      <c r="F26" s="95"/>
      <c r="G26" s="133" t="s">
        <v>106</v>
      </c>
      <c r="H26" s="163"/>
      <c r="I26" s="118" t="s">
        <v>334</v>
      </c>
      <c r="J26" s="9"/>
      <c r="K26" s="9"/>
      <c r="L26" s="9"/>
    </row>
    <row r="27" spans="1:12" ht="12.75">
      <c r="A27" s="89"/>
      <c r="B27" s="20"/>
      <c r="C27" s="13"/>
      <c r="D27" s="95"/>
      <c r="E27" s="95"/>
      <c r="F27" s="95"/>
      <c r="G27" s="95"/>
      <c r="H27" s="13"/>
      <c r="I27" s="96"/>
      <c r="J27" s="9"/>
      <c r="K27" s="9"/>
      <c r="L27" s="9"/>
    </row>
    <row r="28" spans="1:12" ht="12.75">
      <c r="A28" s="134" t="s">
        <v>103</v>
      </c>
      <c r="B28" s="135"/>
      <c r="C28" s="136"/>
      <c r="D28" s="136"/>
      <c r="E28" s="168" t="s">
        <v>107</v>
      </c>
      <c r="F28" s="169"/>
      <c r="G28" s="169"/>
      <c r="H28" s="170" t="s">
        <v>92</v>
      </c>
      <c r="I28" s="171"/>
      <c r="J28" s="9"/>
      <c r="K28" s="9"/>
      <c r="L28" s="9"/>
    </row>
    <row r="29" spans="1:12" ht="12.75">
      <c r="A29" s="97"/>
      <c r="B29" s="94"/>
      <c r="C29" s="94"/>
      <c r="D29" s="24"/>
      <c r="E29" s="13"/>
      <c r="F29" s="13"/>
      <c r="G29" s="13"/>
      <c r="H29" s="25"/>
      <c r="I29" s="96"/>
      <c r="J29" s="9"/>
      <c r="K29" s="9"/>
      <c r="L29" s="9"/>
    </row>
    <row r="30" spans="1:12" ht="12.75">
      <c r="A30" s="172" t="s">
        <v>65</v>
      </c>
      <c r="B30" s="173"/>
      <c r="C30" s="173"/>
      <c r="D30" s="174"/>
      <c r="E30" s="172" t="s">
        <v>70</v>
      </c>
      <c r="F30" s="173"/>
      <c r="G30" s="173"/>
      <c r="H30" s="175" t="s">
        <v>62</v>
      </c>
      <c r="I30" s="176"/>
      <c r="J30" s="9"/>
      <c r="K30" s="9"/>
      <c r="L30" s="9"/>
    </row>
    <row r="31" spans="1:12" ht="12.75">
      <c r="A31" s="89"/>
      <c r="B31" s="20"/>
      <c r="C31" s="19"/>
      <c r="D31" s="177"/>
      <c r="E31" s="177"/>
      <c r="F31" s="177"/>
      <c r="G31" s="178"/>
      <c r="H31" s="13"/>
      <c r="I31" s="98"/>
      <c r="J31" s="9"/>
      <c r="K31" s="9"/>
      <c r="L31" s="9"/>
    </row>
    <row r="32" spans="1:12" ht="12.75">
      <c r="A32" s="172" t="s">
        <v>71</v>
      </c>
      <c r="B32" s="173"/>
      <c r="C32" s="173"/>
      <c r="D32" s="174"/>
      <c r="E32" s="172" t="s">
        <v>72</v>
      </c>
      <c r="F32" s="173"/>
      <c r="G32" s="173"/>
      <c r="H32" s="175" t="s">
        <v>73</v>
      </c>
      <c r="I32" s="176"/>
      <c r="J32" s="9"/>
      <c r="K32" s="9"/>
      <c r="L32" s="9"/>
    </row>
    <row r="33" spans="1:12" ht="12.75">
      <c r="A33" s="89"/>
      <c r="B33" s="20"/>
      <c r="C33" s="19"/>
      <c r="D33" s="26"/>
      <c r="E33" s="26"/>
      <c r="F33" s="26"/>
      <c r="G33" s="27"/>
      <c r="H33" s="13"/>
      <c r="I33" s="99"/>
      <c r="J33" s="9"/>
      <c r="K33" s="9"/>
      <c r="L33" s="9"/>
    </row>
    <row r="34" spans="1:12" ht="12.75">
      <c r="A34" s="172" t="s">
        <v>74</v>
      </c>
      <c r="B34" s="173"/>
      <c r="C34" s="173"/>
      <c r="D34" s="174"/>
      <c r="E34" s="172" t="s">
        <v>75</v>
      </c>
      <c r="F34" s="173"/>
      <c r="G34" s="173"/>
      <c r="H34" s="175" t="s">
        <v>76</v>
      </c>
      <c r="I34" s="176"/>
      <c r="J34" s="9"/>
      <c r="K34" s="9"/>
      <c r="L34" s="9"/>
    </row>
    <row r="35" spans="1:12" ht="12.75">
      <c r="A35" s="89"/>
      <c r="B35" s="20"/>
      <c r="C35" s="19"/>
      <c r="D35" s="26"/>
      <c r="E35" s="26"/>
      <c r="F35" s="26"/>
      <c r="G35" s="27"/>
      <c r="H35" s="13"/>
      <c r="I35" s="99"/>
      <c r="J35" s="9"/>
      <c r="K35" s="9"/>
      <c r="L35" s="9"/>
    </row>
    <row r="36" spans="1:12" ht="12.75">
      <c r="A36" s="172" t="s">
        <v>77</v>
      </c>
      <c r="B36" s="173"/>
      <c r="C36" s="173"/>
      <c r="D36" s="174"/>
      <c r="E36" s="172" t="s">
        <v>78</v>
      </c>
      <c r="F36" s="173"/>
      <c r="G36" s="173"/>
      <c r="H36" s="175" t="s">
        <v>79</v>
      </c>
      <c r="I36" s="176"/>
      <c r="J36" s="9"/>
      <c r="K36" s="9"/>
      <c r="L36" s="9"/>
    </row>
    <row r="37" spans="1:12" ht="12.75">
      <c r="A37" s="100"/>
      <c r="B37" s="28"/>
      <c r="C37" s="179"/>
      <c r="D37" s="180"/>
      <c r="E37" s="13"/>
      <c r="F37" s="179"/>
      <c r="G37" s="180"/>
      <c r="H37" s="13"/>
      <c r="I37" s="90"/>
      <c r="J37" s="9"/>
      <c r="K37" s="9"/>
      <c r="L37" s="9"/>
    </row>
    <row r="38" spans="1:12" ht="12.75">
      <c r="A38" s="172" t="s">
        <v>80</v>
      </c>
      <c r="B38" s="173"/>
      <c r="C38" s="173"/>
      <c r="D38" s="174"/>
      <c r="E38" s="172" t="s">
        <v>81</v>
      </c>
      <c r="F38" s="173"/>
      <c r="G38" s="173"/>
      <c r="H38" s="175" t="s">
        <v>82</v>
      </c>
      <c r="I38" s="176"/>
      <c r="J38" s="9"/>
      <c r="K38" s="9"/>
      <c r="L38" s="9"/>
    </row>
    <row r="39" spans="1:12" ht="12.75">
      <c r="A39" s="100"/>
      <c r="B39" s="28"/>
      <c r="C39" s="29"/>
      <c r="D39" s="30"/>
      <c r="E39" s="13"/>
      <c r="F39" s="29"/>
      <c r="G39" s="30"/>
      <c r="H39" s="13"/>
      <c r="I39" s="90"/>
      <c r="J39" s="9"/>
      <c r="K39" s="9"/>
      <c r="L39" s="9"/>
    </row>
    <row r="40" spans="1:12" ht="12.75">
      <c r="A40" s="172" t="s">
        <v>83</v>
      </c>
      <c r="B40" s="173"/>
      <c r="C40" s="173"/>
      <c r="D40" s="174"/>
      <c r="E40" s="172" t="s">
        <v>84</v>
      </c>
      <c r="F40" s="173"/>
      <c r="G40" s="173"/>
      <c r="H40" s="175" t="s">
        <v>85</v>
      </c>
      <c r="I40" s="176"/>
      <c r="J40" s="9"/>
      <c r="K40" s="9"/>
      <c r="L40" s="9"/>
    </row>
    <row r="41" spans="1:12" ht="12.75">
      <c r="A41" s="119"/>
      <c r="B41" s="31"/>
      <c r="C41" s="31"/>
      <c r="D41" s="31"/>
      <c r="E41" s="21"/>
      <c r="F41" s="120"/>
      <c r="G41" s="120"/>
      <c r="H41" s="121"/>
      <c r="I41" s="101"/>
      <c r="J41" s="9"/>
      <c r="K41" s="9"/>
      <c r="L41" s="9"/>
    </row>
    <row r="42" spans="1:12" ht="12.75">
      <c r="A42" s="100"/>
      <c r="B42" s="28"/>
      <c r="C42" s="29"/>
      <c r="D42" s="30"/>
      <c r="E42" s="13"/>
      <c r="F42" s="29"/>
      <c r="G42" s="30"/>
      <c r="H42" s="13"/>
      <c r="I42" s="90"/>
      <c r="J42" s="9"/>
      <c r="K42" s="9"/>
      <c r="L42" s="9"/>
    </row>
    <row r="43" spans="1:12" ht="12.75">
      <c r="A43" s="102"/>
      <c r="B43" s="32"/>
      <c r="C43" s="32"/>
      <c r="D43" s="18"/>
      <c r="E43" s="18"/>
      <c r="F43" s="32"/>
      <c r="G43" s="18"/>
      <c r="H43" s="18"/>
      <c r="I43" s="103"/>
      <c r="J43" s="9"/>
      <c r="K43" s="9"/>
      <c r="L43" s="9"/>
    </row>
    <row r="44" spans="1:12" ht="12.75">
      <c r="A44" s="151" t="s">
        <v>108</v>
      </c>
      <c r="B44" s="181"/>
      <c r="C44" s="154"/>
      <c r="D44" s="155"/>
      <c r="E44" s="24"/>
      <c r="F44" s="147"/>
      <c r="G44" s="182"/>
      <c r="H44" s="182"/>
      <c r="I44" s="183"/>
      <c r="J44" s="9"/>
      <c r="K44" s="9"/>
      <c r="L44" s="9"/>
    </row>
    <row r="45" spans="1:12" ht="12.75">
      <c r="A45" s="100"/>
      <c r="B45" s="28"/>
      <c r="C45" s="179"/>
      <c r="D45" s="180"/>
      <c r="E45" s="13"/>
      <c r="F45" s="179"/>
      <c r="G45" s="184"/>
      <c r="H45" s="33"/>
      <c r="I45" s="104"/>
      <c r="J45" s="9"/>
      <c r="K45" s="9"/>
      <c r="L45" s="9"/>
    </row>
    <row r="46" spans="1:12" ht="12.75">
      <c r="A46" s="151" t="s">
        <v>109</v>
      </c>
      <c r="B46" s="181"/>
      <c r="C46" s="147" t="s">
        <v>86</v>
      </c>
      <c r="D46" s="185"/>
      <c r="E46" s="185"/>
      <c r="F46" s="185"/>
      <c r="G46" s="185"/>
      <c r="H46" s="185"/>
      <c r="I46" s="185"/>
      <c r="J46" s="9"/>
      <c r="K46" s="9"/>
      <c r="L46" s="9"/>
    </row>
    <row r="47" spans="1:12" ht="12.75">
      <c r="A47" s="89"/>
      <c r="B47" s="20"/>
      <c r="C47" s="19" t="s">
        <v>123</v>
      </c>
      <c r="D47" s="13"/>
      <c r="E47" s="13"/>
      <c r="F47" s="13"/>
      <c r="G47" s="13"/>
      <c r="H47" s="13"/>
      <c r="I47" s="90"/>
      <c r="J47" s="9"/>
      <c r="K47" s="9"/>
      <c r="L47" s="9"/>
    </row>
    <row r="48" spans="1:12" ht="12.75">
      <c r="A48" s="151" t="s">
        <v>110</v>
      </c>
      <c r="B48" s="181"/>
      <c r="C48" s="186" t="s">
        <v>374</v>
      </c>
      <c r="D48" s="187"/>
      <c r="E48" s="188"/>
      <c r="F48" s="130"/>
      <c r="G48" s="131" t="s">
        <v>51</v>
      </c>
      <c r="H48" s="147"/>
      <c r="I48" s="185"/>
      <c r="J48" s="9"/>
      <c r="K48" s="9"/>
      <c r="L48" s="9"/>
    </row>
    <row r="49" spans="1:12" ht="12.75">
      <c r="A49" s="89"/>
      <c r="B49" s="20"/>
      <c r="C49" s="19"/>
      <c r="D49" s="13"/>
      <c r="E49" s="13"/>
      <c r="F49" s="13"/>
      <c r="G49" s="13"/>
      <c r="H49" s="13"/>
      <c r="I49" s="90"/>
      <c r="J49" s="9"/>
      <c r="K49" s="9"/>
      <c r="L49" s="9"/>
    </row>
    <row r="50" spans="1:12" ht="12.75">
      <c r="A50" s="151" t="s">
        <v>98</v>
      </c>
      <c r="B50" s="181"/>
      <c r="C50" s="197" t="s">
        <v>87</v>
      </c>
      <c r="D50" s="198"/>
      <c r="E50" s="198"/>
      <c r="F50" s="198"/>
      <c r="G50" s="198"/>
      <c r="H50" s="198"/>
      <c r="I50" s="199"/>
      <c r="J50" s="9"/>
      <c r="K50" s="9"/>
      <c r="L50" s="9"/>
    </row>
    <row r="51" spans="1:12" ht="12.75">
      <c r="A51" s="89"/>
      <c r="B51" s="20"/>
      <c r="C51" s="13"/>
      <c r="D51" s="13"/>
      <c r="E51" s="13"/>
      <c r="F51" s="13"/>
      <c r="G51" s="13"/>
      <c r="H51" s="13"/>
      <c r="I51" s="90"/>
      <c r="J51" s="9"/>
      <c r="K51" s="9"/>
      <c r="L51" s="9"/>
    </row>
    <row r="52" spans="1:12" ht="12.75">
      <c r="A52" s="162" t="s">
        <v>111</v>
      </c>
      <c r="B52" s="163"/>
      <c r="C52" s="200" t="s">
        <v>88</v>
      </c>
      <c r="D52" s="198"/>
      <c r="E52" s="198"/>
      <c r="F52" s="198"/>
      <c r="G52" s="198"/>
      <c r="H52" s="198"/>
      <c r="I52" s="201"/>
      <c r="J52" s="9"/>
      <c r="K52" s="9"/>
      <c r="L52" s="9"/>
    </row>
    <row r="53" spans="1:12" ht="12.75">
      <c r="A53" s="105"/>
      <c r="B53" s="18"/>
      <c r="C53" s="191" t="s">
        <v>112</v>
      </c>
      <c r="D53" s="191"/>
      <c r="E53" s="191"/>
      <c r="F53" s="191"/>
      <c r="G53" s="191"/>
      <c r="H53" s="191"/>
      <c r="I53" s="106"/>
      <c r="J53" s="9"/>
      <c r="K53" s="9"/>
      <c r="L53" s="9"/>
    </row>
    <row r="54" spans="1:12" ht="12.75">
      <c r="A54" s="105"/>
      <c r="B54" s="18"/>
      <c r="C54" s="34"/>
      <c r="D54" s="34"/>
      <c r="E54" s="34"/>
      <c r="F54" s="34"/>
      <c r="G54" s="34"/>
      <c r="H54" s="34"/>
      <c r="I54" s="106"/>
      <c r="J54" s="9"/>
      <c r="K54" s="9"/>
      <c r="L54" s="9"/>
    </row>
    <row r="55" spans="1:12" ht="12.75">
      <c r="A55" s="105"/>
      <c r="B55" s="202" t="s">
        <v>113</v>
      </c>
      <c r="C55" s="203"/>
      <c r="D55" s="203"/>
      <c r="E55" s="203"/>
      <c r="F55" s="47"/>
      <c r="G55" s="47"/>
      <c r="H55" s="47"/>
      <c r="I55" s="107"/>
      <c r="J55" s="9"/>
      <c r="K55" s="9"/>
      <c r="L55" s="9"/>
    </row>
    <row r="56" spans="1:12" ht="12.75">
      <c r="A56" s="105"/>
      <c r="B56" s="204" t="s">
        <v>114</v>
      </c>
      <c r="C56" s="205"/>
      <c r="D56" s="205"/>
      <c r="E56" s="205"/>
      <c r="F56" s="205"/>
      <c r="G56" s="205"/>
      <c r="H56" s="205"/>
      <c r="I56" s="206"/>
      <c r="J56" s="9"/>
      <c r="K56" s="9"/>
      <c r="L56" s="9"/>
    </row>
    <row r="57" spans="1:12" ht="12.75">
      <c r="A57" s="105"/>
      <c r="B57" s="204" t="s">
        <v>115</v>
      </c>
      <c r="C57" s="205"/>
      <c r="D57" s="205"/>
      <c r="E57" s="205"/>
      <c r="F57" s="205"/>
      <c r="G57" s="205"/>
      <c r="H57" s="205"/>
      <c r="I57" s="107"/>
      <c r="J57" s="9"/>
      <c r="K57" s="9"/>
      <c r="L57" s="9"/>
    </row>
    <row r="58" spans="1:12" ht="12.75">
      <c r="A58" s="105"/>
      <c r="B58" s="204" t="s">
        <v>116</v>
      </c>
      <c r="C58" s="205"/>
      <c r="D58" s="205"/>
      <c r="E58" s="205"/>
      <c r="F58" s="205"/>
      <c r="G58" s="205"/>
      <c r="H58" s="205"/>
      <c r="I58" s="206"/>
      <c r="J58" s="9"/>
      <c r="K58" s="9"/>
      <c r="L58" s="9"/>
    </row>
    <row r="59" spans="1:12" ht="12.75">
      <c r="A59" s="105"/>
      <c r="B59" s="204" t="s">
        <v>117</v>
      </c>
      <c r="C59" s="205"/>
      <c r="D59" s="205"/>
      <c r="E59" s="205"/>
      <c r="F59" s="205"/>
      <c r="G59" s="205"/>
      <c r="H59" s="205"/>
      <c r="I59" s="206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52</v>
      </c>
      <c r="B61" s="13"/>
      <c r="C61" s="13"/>
      <c r="D61" s="13"/>
      <c r="E61" s="13"/>
      <c r="F61" s="13"/>
      <c r="G61" s="35"/>
      <c r="H61" s="36"/>
      <c r="I61" s="112"/>
      <c r="J61" s="9"/>
      <c r="K61" s="9"/>
      <c r="L61" s="9"/>
    </row>
    <row r="62" spans="1:12" ht="12.75">
      <c r="A62" s="85"/>
      <c r="B62" s="13"/>
      <c r="C62" s="13"/>
      <c r="D62" s="13"/>
      <c r="E62" s="18" t="s">
        <v>118</v>
      </c>
      <c r="F62" s="94"/>
      <c r="G62" s="192" t="s">
        <v>119</v>
      </c>
      <c r="H62" s="193"/>
      <c r="I62" s="194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195"/>
      <c r="H63" s="196"/>
      <c r="I63" s="11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4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50" r:id="rId2" display="ratko.markovic@ina.hr"/>
    <hyperlink ref="C18" r:id="rId3" display="investitori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12">
      <selection activeCell="J118" sqref="J118:K119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244" t="s">
        <v>223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370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4">
      <c r="A4" s="249" t="s">
        <v>219</v>
      </c>
      <c r="B4" s="250"/>
      <c r="C4" s="250"/>
      <c r="D4" s="250"/>
      <c r="E4" s="250"/>
      <c r="F4" s="250"/>
      <c r="G4" s="250"/>
      <c r="H4" s="251"/>
      <c r="I4" s="55" t="s">
        <v>220</v>
      </c>
      <c r="J4" s="56" t="s">
        <v>221</v>
      </c>
      <c r="K4" s="57" t="s">
        <v>222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4">
        <v>2</v>
      </c>
      <c r="J5" s="53">
        <v>3</v>
      </c>
      <c r="K5" s="53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6" t="s">
        <v>124</v>
      </c>
      <c r="B7" s="217"/>
      <c r="C7" s="217"/>
      <c r="D7" s="217"/>
      <c r="E7" s="217"/>
      <c r="F7" s="217"/>
      <c r="G7" s="217"/>
      <c r="H7" s="234"/>
      <c r="I7" s="3">
        <v>1</v>
      </c>
      <c r="J7" s="6"/>
      <c r="K7" s="6"/>
    </row>
    <row r="8" spans="1:11" ht="12.75">
      <c r="A8" s="223" t="s">
        <v>125</v>
      </c>
      <c r="B8" s="224"/>
      <c r="C8" s="224"/>
      <c r="D8" s="224"/>
      <c r="E8" s="224"/>
      <c r="F8" s="224"/>
      <c r="G8" s="224"/>
      <c r="H8" s="225"/>
      <c r="I8" s="1">
        <v>2</v>
      </c>
      <c r="J8" s="51">
        <v>23924000000</v>
      </c>
      <c r="K8" s="51">
        <f>K9+K16+K26+K35+K39</f>
        <v>22893000000</v>
      </c>
    </row>
    <row r="9" spans="1:11" ht="12.75">
      <c r="A9" s="220" t="s">
        <v>126</v>
      </c>
      <c r="B9" s="221"/>
      <c r="C9" s="221"/>
      <c r="D9" s="221"/>
      <c r="E9" s="221"/>
      <c r="F9" s="221"/>
      <c r="G9" s="221"/>
      <c r="H9" s="222"/>
      <c r="I9" s="1">
        <v>3</v>
      </c>
      <c r="J9" s="51">
        <v>1110000000</v>
      </c>
      <c r="K9" s="51">
        <f>SUM(K10:K15)</f>
        <v>1087000000</v>
      </c>
    </row>
    <row r="10" spans="1:11" ht="12.75" customHeight="1">
      <c r="A10" s="220" t="s">
        <v>127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2000000</v>
      </c>
      <c r="K10" s="7">
        <v>2000000</v>
      </c>
    </row>
    <row r="11" spans="1:11" ht="12.75" customHeight="1">
      <c r="A11" s="220" t="s">
        <v>128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117000000</v>
      </c>
      <c r="K11" s="7">
        <v>85000000</v>
      </c>
    </row>
    <row r="12" spans="1:11" ht="12.75" customHeight="1">
      <c r="A12" s="220" t="s">
        <v>21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232000000</v>
      </c>
      <c r="K12" s="7">
        <v>221000000</v>
      </c>
    </row>
    <row r="13" spans="1:11" ht="12.75" customHeight="1">
      <c r="A13" s="220" t="s">
        <v>129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38000000</v>
      </c>
      <c r="K13" s="7">
        <v>18000000</v>
      </c>
    </row>
    <row r="14" spans="1:11" ht="12.75" customHeight="1">
      <c r="A14" s="220" t="s">
        <v>130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721000000</v>
      </c>
      <c r="K14" s="7">
        <v>761000000</v>
      </c>
    </row>
    <row r="15" spans="1:11" ht="12.75" customHeight="1">
      <c r="A15" s="220" t="s">
        <v>131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132</v>
      </c>
      <c r="B16" s="221"/>
      <c r="C16" s="221"/>
      <c r="D16" s="221"/>
      <c r="E16" s="221"/>
      <c r="F16" s="221"/>
      <c r="G16" s="221"/>
      <c r="H16" s="222"/>
      <c r="I16" s="1">
        <v>10</v>
      </c>
      <c r="J16" s="51">
        <v>21620000000</v>
      </c>
      <c r="K16" s="51">
        <f>SUM(K17:K25)</f>
        <v>20549000000</v>
      </c>
    </row>
    <row r="17" spans="1:11" ht="12.75">
      <c r="A17" s="220" t="s">
        <v>133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1166000000</v>
      </c>
      <c r="K17" s="7">
        <v>1182000000</v>
      </c>
    </row>
    <row r="18" spans="1:11" ht="12.75">
      <c r="A18" s="220" t="s">
        <v>134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7888000000</v>
      </c>
      <c r="K18" s="7">
        <v>8514000000</v>
      </c>
    </row>
    <row r="19" spans="1:11" ht="12.75">
      <c r="A19" s="220" t="s">
        <v>135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3392000000</v>
      </c>
      <c r="K19" s="7">
        <v>5063000000</v>
      </c>
    </row>
    <row r="20" spans="1:11" ht="12.75">
      <c r="A20" s="220" t="s">
        <v>136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357000000</v>
      </c>
      <c r="K20" s="7">
        <v>316000000</v>
      </c>
    </row>
    <row r="21" spans="1:11" ht="12.75">
      <c r="A21" s="220" t="s">
        <v>137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138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65000000</v>
      </c>
      <c r="K22" s="7">
        <v>40000000</v>
      </c>
    </row>
    <row r="23" spans="1:11" ht="12.75">
      <c r="A23" s="220" t="s">
        <v>139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8747000000</v>
      </c>
      <c r="K23" s="7">
        <v>5429000000</v>
      </c>
    </row>
    <row r="24" spans="1:11" ht="12.75">
      <c r="A24" s="220" t="s">
        <v>140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5000000</v>
      </c>
      <c r="K24" s="7">
        <v>5000000</v>
      </c>
    </row>
    <row r="25" spans="1:11" ht="12.75">
      <c r="A25" s="220" t="s">
        <v>141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/>
      <c r="K25" s="7"/>
    </row>
    <row r="26" spans="1:11" ht="12.75">
      <c r="A26" s="220" t="s">
        <v>142</v>
      </c>
      <c r="B26" s="221"/>
      <c r="C26" s="221"/>
      <c r="D26" s="221"/>
      <c r="E26" s="221"/>
      <c r="F26" s="221"/>
      <c r="G26" s="221"/>
      <c r="H26" s="222"/>
      <c r="I26" s="1">
        <v>20</v>
      </c>
      <c r="J26" s="51">
        <f>SUM(J27:J34)</f>
        <v>777000000</v>
      </c>
      <c r="K26" s="51">
        <f>SUM(K27:K34)</f>
        <v>800000000</v>
      </c>
    </row>
    <row r="27" spans="1:11" ht="12.75" customHeight="1">
      <c r="A27" s="220" t="s">
        <v>143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/>
      <c r="K27" s="7"/>
    </row>
    <row r="28" spans="1:11" ht="12.75" customHeight="1">
      <c r="A28" s="220" t="s">
        <v>144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 customHeight="1">
      <c r="A29" s="220" t="s">
        <v>145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28000000</v>
      </c>
      <c r="K29" s="7">
        <v>39000000</v>
      </c>
    </row>
    <row r="30" spans="1:11" ht="12.75" customHeight="1">
      <c r="A30" s="220" t="s">
        <v>336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 customHeight="1">
      <c r="A31" s="220" t="s">
        <v>148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 customHeight="1">
      <c r="A32" s="220" t="s">
        <v>147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f>328000000+4000000</f>
        <v>332000000</v>
      </c>
      <c r="K32" s="7">
        <v>338000000</v>
      </c>
    </row>
    <row r="33" spans="1:11" ht="12.75" customHeight="1">
      <c r="A33" s="220" t="s">
        <v>146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f>417000000</f>
        <v>417000000</v>
      </c>
      <c r="K33" s="7">
        <v>423000000</v>
      </c>
    </row>
    <row r="34" spans="1:11" ht="12.75" customHeight="1">
      <c r="A34" s="220" t="s">
        <v>335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149</v>
      </c>
      <c r="B35" s="221"/>
      <c r="C35" s="221"/>
      <c r="D35" s="221"/>
      <c r="E35" s="221"/>
      <c r="F35" s="221"/>
      <c r="G35" s="221"/>
      <c r="H35" s="222"/>
      <c r="I35" s="1">
        <v>29</v>
      </c>
      <c r="J35" s="51">
        <f>SUM(J36:J38)</f>
        <v>137000000</v>
      </c>
      <c r="K35" s="51">
        <f>SUM(K36:K38)</f>
        <v>144000000</v>
      </c>
    </row>
    <row r="36" spans="1:11" ht="12.75" customHeight="1">
      <c r="A36" s="220" t="s">
        <v>150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 customHeight="1">
      <c r="A37" s="220" t="s">
        <v>151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134000000</v>
      </c>
      <c r="K37" s="7">
        <v>141000000</v>
      </c>
    </row>
    <row r="38" spans="1:11" ht="12.75" customHeight="1">
      <c r="A38" s="220" t="s">
        <v>152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3000000</v>
      </c>
      <c r="K38" s="7">
        <v>3000000</v>
      </c>
    </row>
    <row r="39" spans="1:11" ht="12.75">
      <c r="A39" s="220" t="s">
        <v>153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280000000</v>
      </c>
      <c r="K39" s="7">
        <v>313000000</v>
      </c>
    </row>
    <row r="40" spans="1:11" ht="12.75">
      <c r="A40" s="223" t="s">
        <v>154</v>
      </c>
      <c r="B40" s="224"/>
      <c r="C40" s="224"/>
      <c r="D40" s="224"/>
      <c r="E40" s="224"/>
      <c r="F40" s="224"/>
      <c r="G40" s="224"/>
      <c r="H40" s="225"/>
      <c r="I40" s="1">
        <v>34</v>
      </c>
      <c r="J40" s="51">
        <f>J41+J49+J56+J64</f>
        <v>7165000000</v>
      </c>
      <c r="K40" s="51">
        <f>K41+K49+K56+K64</f>
        <v>8015000000</v>
      </c>
    </row>
    <row r="41" spans="1:11" ht="12.75">
      <c r="A41" s="220" t="s">
        <v>155</v>
      </c>
      <c r="B41" s="221"/>
      <c r="C41" s="221"/>
      <c r="D41" s="221"/>
      <c r="E41" s="221"/>
      <c r="F41" s="221"/>
      <c r="G41" s="221"/>
      <c r="H41" s="222"/>
      <c r="I41" s="1">
        <v>35</v>
      </c>
      <c r="J41" s="51">
        <f>SUM(J42:J48)</f>
        <v>3169000000</v>
      </c>
      <c r="K41" s="51">
        <f>SUM(K42:K48)</f>
        <v>4421000000</v>
      </c>
    </row>
    <row r="42" spans="1:11" ht="12.75">
      <c r="A42" s="220" t="s">
        <v>156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1518000000</v>
      </c>
      <c r="K42" s="7">
        <v>1682000000</v>
      </c>
    </row>
    <row r="43" spans="1:11" ht="12.75">
      <c r="A43" s="220" t="s">
        <v>157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825000000</v>
      </c>
      <c r="K43" s="7">
        <v>1351000000</v>
      </c>
    </row>
    <row r="44" spans="1:11" ht="12.75">
      <c r="A44" s="220" t="s">
        <v>332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660000000</v>
      </c>
      <c r="K44" s="7">
        <v>1298000000</v>
      </c>
    </row>
    <row r="45" spans="1:11" ht="12.75">
      <c r="A45" s="220" t="s">
        <v>333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154000000</v>
      </c>
      <c r="K45" s="7">
        <v>90000000</v>
      </c>
    </row>
    <row r="46" spans="1:11" ht="12.75">
      <c r="A46" s="220" t="s">
        <v>158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159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12000000</v>
      </c>
      <c r="K47" s="7"/>
    </row>
    <row r="48" spans="1:11" ht="12.75">
      <c r="A48" s="220" t="s">
        <v>160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1">
        <f>SUM(J50:J55)</f>
        <v>3638000000</v>
      </c>
      <c r="K49" s="51">
        <f>SUM(K50:K55)</f>
        <v>3247000000</v>
      </c>
    </row>
    <row r="50" spans="1:11" ht="12.75">
      <c r="A50" s="220" t="s">
        <v>162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.75">
      <c r="A51" s="220" t="s">
        <v>163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3052000000</v>
      </c>
      <c r="K51" s="7">
        <v>2636000000</v>
      </c>
    </row>
    <row r="52" spans="1:11" ht="12.75">
      <c r="A52" s="220" t="s">
        <v>164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165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5000000</v>
      </c>
      <c r="K53" s="7">
        <v>6000000</v>
      </c>
    </row>
    <row r="54" spans="1:11" ht="12.75">
      <c r="A54" s="220" t="s">
        <v>166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395000000</v>
      </c>
      <c r="K54" s="7">
        <v>437000000</v>
      </c>
    </row>
    <row r="55" spans="1:11" ht="12.75">
      <c r="A55" s="220" t="s">
        <v>167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186000000</v>
      </c>
      <c r="K55" s="7">
        <v>168000000</v>
      </c>
    </row>
    <row r="56" spans="1:11" ht="12.75">
      <c r="A56" s="220" t="s">
        <v>168</v>
      </c>
      <c r="B56" s="221"/>
      <c r="C56" s="221"/>
      <c r="D56" s="221"/>
      <c r="E56" s="221"/>
      <c r="F56" s="221"/>
      <c r="G56" s="221"/>
      <c r="H56" s="222"/>
      <c r="I56" s="1">
        <v>50</v>
      </c>
      <c r="J56" s="51">
        <f>SUM(J57:J63)</f>
        <v>41000000</v>
      </c>
      <c r="K56" s="51">
        <f>SUM(K57:K63)</f>
        <v>43000000</v>
      </c>
    </row>
    <row r="57" spans="1:11" ht="12.75">
      <c r="A57" s="220" t="s">
        <v>143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144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/>
      <c r="K58" s="7"/>
    </row>
    <row r="59" spans="1:11" ht="12.75">
      <c r="A59" s="220" t="s">
        <v>169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336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148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/>
      <c r="K61" s="7"/>
    </row>
    <row r="62" spans="1:11" ht="12.75">
      <c r="A62" s="220" t="s">
        <v>147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40000000</v>
      </c>
      <c r="K62" s="7">
        <v>35000000</v>
      </c>
    </row>
    <row r="63" spans="1:11" ht="12.75">
      <c r="A63" s="220" t="s">
        <v>170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f>1000000</f>
        <v>1000000</v>
      </c>
      <c r="K63" s="7">
        <v>8000000</v>
      </c>
    </row>
    <row r="64" spans="1:11" ht="12.75">
      <c r="A64" s="220" t="s">
        <v>171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317000000</v>
      </c>
      <c r="K64" s="7">
        <v>304000000</v>
      </c>
    </row>
    <row r="65" spans="1:11" ht="12.75">
      <c r="A65" s="223" t="s">
        <v>185</v>
      </c>
      <c r="B65" s="224"/>
      <c r="C65" s="224"/>
      <c r="D65" s="224"/>
      <c r="E65" s="224"/>
      <c r="F65" s="224"/>
      <c r="G65" s="224"/>
      <c r="H65" s="225"/>
      <c r="I65" s="1">
        <v>59</v>
      </c>
      <c r="J65" s="7">
        <v>142000000</v>
      </c>
      <c r="K65" s="7">
        <v>271000000</v>
      </c>
    </row>
    <row r="66" spans="1:11" ht="12.75">
      <c r="A66" s="223" t="s">
        <v>183</v>
      </c>
      <c r="B66" s="224"/>
      <c r="C66" s="224"/>
      <c r="D66" s="224"/>
      <c r="E66" s="224"/>
      <c r="F66" s="224"/>
      <c r="G66" s="224"/>
      <c r="H66" s="225"/>
      <c r="I66" s="1">
        <v>60</v>
      </c>
      <c r="J66" s="51">
        <f>J7+J8+J40+J65</f>
        <v>31231000000</v>
      </c>
      <c r="K66" s="51">
        <f>K7+K8+K40+K65</f>
        <v>31179000000</v>
      </c>
    </row>
    <row r="67" spans="1:11" ht="12.75">
      <c r="A67" s="235" t="s">
        <v>184</v>
      </c>
      <c r="B67" s="236"/>
      <c r="C67" s="236"/>
      <c r="D67" s="236"/>
      <c r="E67" s="236"/>
      <c r="F67" s="236"/>
      <c r="G67" s="236"/>
      <c r="H67" s="237"/>
      <c r="I67" s="4">
        <v>61</v>
      </c>
      <c r="J67" s="8"/>
      <c r="K67" s="8"/>
    </row>
    <row r="68" spans="1:11" ht="12.75">
      <c r="A68" s="212" t="s">
        <v>172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>
      <c r="A69" s="216" t="s">
        <v>173</v>
      </c>
      <c r="B69" s="217"/>
      <c r="C69" s="217"/>
      <c r="D69" s="217"/>
      <c r="E69" s="217"/>
      <c r="F69" s="217"/>
      <c r="G69" s="217"/>
      <c r="H69" s="234"/>
      <c r="I69" s="3">
        <v>62</v>
      </c>
      <c r="J69" s="52">
        <f>J70+J72+J78+J79+J82+J85</f>
        <v>12793000000</v>
      </c>
      <c r="K69" s="52">
        <f>K70+K71+K72+K78+K79+K82+K85</f>
        <v>13574000000</v>
      </c>
    </row>
    <row r="70" spans="1:11" ht="12.75">
      <c r="A70" s="220" t="s">
        <v>174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9000000000</v>
      </c>
      <c r="K70" s="7">
        <v>9000000000</v>
      </c>
    </row>
    <row r="71" spans="1:11" ht="12.75">
      <c r="A71" s="220" t="s">
        <v>175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/>
      <c r="K71" s="7"/>
    </row>
    <row r="72" spans="1:11" ht="12.75">
      <c r="A72" s="220" t="s">
        <v>176</v>
      </c>
      <c r="B72" s="221"/>
      <c r="C72" s="221"/>
      <c r="D72" s="221"/>
      <c r="E72" s="221"/>
      <c r="F72" s="221"/>
      <c r="G72" s="221"/>
      <c r="H72" s="222"/>
      <c r="I72" s="1">
        <v>65</v>
      </c>
      <c r="J72" s="51">
        <f>SUM(J73:J77)</f>
        <v>2340000000</v>
      </c>
      <c r="K72" s="51">
        <f>K73+K74-K75+K76+K77</f>
        <v>1651000000</v>
      </c>
    </row>
    <row r="73" spans="1:11" ht="12.75">
      <c r="A73" s="220" t="s">
        <v>177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/>
      <c r="K73" s="7"/>
    </row>
    <row r="74" spans="1:11" ht="12.75">
      <c r="A74" s="220" t="s">
        <v>178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.75">
      <c r="A75" s="220" t="s">
        <v>179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/>
      <c r="K75" s="7"/>
    </row>
    <row r="76" spans="1:11" ht="12.75">
      <c r="A76" s="220" t="s">
        <v>180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181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2340000000</v>
      </c>
      <c r="K77" s="7">
        <v>1651000000</v>
      </c>
    </row>
    <row r="78" spans="1:11" ht="12.75">
      <c r="A78" s="220" t="s">
        <v>182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27000000</v>
      </c>
      <c r="K78" s="7">
        <v>32000000</v>
      </c>
    </row>
    <row r="79" spans="1:11" ht="12.75">
      <c r="A79" s="220" t="s">
        <v>337</v>
      </c>
      <c r="B79" s="221"/>
      <c r="C79" s="221"/>
      <c r="D79" s="221"/>
      <c r="E79" s="221"/>
      <c r="F79" s="221"/>
      <c r="G79" s="221"/>
      <c r="H79" s="222"/>
      <c r="I79" s="1">
        <v>72</v>
      </c>
      <c r="J79" s="51">
        <f>SUM(J80:J81)</f>
        <v>463000000</v>
      </c>
      <c r="K79" s="51">
        <f>K80-K81</f>
        <v>944000000</v>
      </c>
    </row>
    <row r="80" spans="1:11" ht="12.75">
      <c r="A80" s="231" t="s">
        <v>186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463000000</v>
      </c>
      <c r="K80" s="7">
        <v>944000000</v>
      </c>
    </row>
    <row r="81" spans="1:11" ht="12.75">
      <c r="A81" s="231" t="s">
        <v>187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/>
      <c r="K81" s="7"/>
    </row>
    <row r="82" spans="1:11" ht="12.75">
      <c r="A82" s="220" t="s">
        <v>188</v>
      </c>
      <c r="B82" s="221"/>
      <c r="C82" s="221"/>
      <c r="D82" s="221"/>
      <c r="E82" s="221"/>
      <c r="F82" s="221"/>
      <c r="G82" s="221"/>
      <c r="H82" s="222"/>
      <c r="I82" s="1">
        <v>75</v>
      </c>
      <c r="J82" s="51">
        <f>SUM(J83:J84)</f>
        <v>961000000</v>
      </c>
      <c r="K82" s="51">
        <f>K83-K84</f>
        <v>1946000000</v>
      </c>
    </row>
    <row r="83" spans="1:11" ht="12.75">
      <c r="A83" s="231" t="s">
        <v>189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961000000</v>
      </c>
      <c r="K83" s="7">
        <v>1946000000</v>
      </c>
    </row>
    <row r="84" spans="1:11" ht="12.75">
      <c r="A84" s="231" t="s">
        <v>190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/>
      <c r="K84" s="7"/>
    </row>
    <row r="85" spans="1:11" ht="12.75">
      <c r="A85" s="220" t="s">
        <v>191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2000000</v>
      </c>
      <c r="K85" s="7">
        <v>1000000</v>
      </c>
    </row>
    <row r="86" spans="1:11" ht="12.75">
      <c r="A86" s="223" t="s">
        <v>192</v>
      </c>
      <c r="B86" s="224"/>
      <c r="C86" s="224"/>
      <c r="D86" s="224"/>
      <c r="E86" s="224"/>
      <c r="F86" s="224"/>
      <c r="G86" s="224"/>
      <c r="H86" s="225"/>
      <c r="I86" s="1">
        <v>79</v>
      </c>
      <c r="J86" s="51">
        <f>SUM(J87:J89)</f>
        <v>3159000000</v>
      </c>
      <c r="K86" s="51">
        <f>SUM(K87:K89)</f>
        <v>3288000000</v>
      </c>
    </row>
    <row r="87" spans="1:11" ht="12.75">
      <c r="A87" s="220" t="s">
        <v>193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145000000</v>
      </c>
      <c r="K87" s="7">
        <v>148000000</v>
      </c>
    </row>
    <row r="88" spans="1:11" ht="12.75">
      <c r="A88" s="220" t="s">
        <v>194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195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3014000000</v>
      </c>
      <c r="K89" s="7">
        <v>3140000000</v>
      </c>
    </row>
    <row r="90" spans="1:11" ht="12.75">
      <c r="A90" s="223" t="s">
        <v>196</v>
      </c>
      <c r="B90" s="224"/>
      <c r="C90" s="224"/>
      <c r="D90" s="224"/>
      <c r="E90" s="224"/>
      <c r="F90" s="224"/>
      <c r="G90" s="224"/>
      <c r="H90" s="225"/>
      <c r="I90" s="1">
        <v>83</v>
      </c>
      <c r="J90" s="51">
        <f>SUM(J91:J99)</f>
        <v>7426000000</v>
      </c>
      <c r="K90" s="51">
        <f>SUM(K91:K99)</f>
        <v>5555000000</v>
      </c>
    </row>
    <row r="91" spans="1:11" ht="12.75">
      <c r="A91" s="220" t="s">
        <v>197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199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198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7301000000</v>
      </c>
      <c r="K93" s="7">
        <v>5436000000</v>
      </c>
    </row>
    <row r="94" spans="1:11" ht="12.75">
      <c r="A94" s="220" t="s">
        <v>200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201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202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338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203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125000000</v>
      </c>
      <c r="K98" s="7">
        <v>119000000</v>
      </c>
    </row>
    <row r="99" spans="1:11" ht="12.75">
      <c r="A99" s="220" t="s">
        <v>204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/>
      <c r="K99" s="7"/>
    </row>
    <row r="100" spans="1:11" ht="12.75">
      <c r="A100" s="223" t="s">
        <v>205</v>
      </c>
      <c r="B100" s="224"/>
      <c r="C100" s="224"/>
      <c r="D100" s="224"/>
      <c r="E100" s="224"/>
      <c r="F100" s="224"/>
      <c r="G100" s="224"/>
      <c r="H100" s="225"/>
      <c r="I100" s="1">
        <v>93</v>
      </c>
      <c r="J100" s="51">
        <f>SUM(J101:J112)</f>
        <v>7729000000</v>
      </c>
      <c r="K100" s="51">
        <f>SUM(K101:K112)</f>
        <v>8688000000</v>
      </c>
    </row>
    <row r="101" spans="1:11" ht="12.75">
      <c r="A101" s="220" t="s">
        <v>206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/>
      <c r="K101" s="7"/>
    </row>
    <row r="102" spans="1:11" ht="12.75">
      <c r="A102" s="220" t="s">
        <v>199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/>
      <c r="K102" s="7"/>
    </row>
    <row r="103" spans="1:11" ht="12.75">
      <c r="A103" s="220" t="s">
        <v>198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2954000000</v>
      </c>
      <c r="K103" s="7">
        <v>4857000000</v>
      </c>
    </row>
    <row r="104" spans="1:11" ht="12.75">
      <c r="A104" s="220" t="s">
        <v>200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69000000</v>
      </c>
      <c r="K104" s="7">
        <v>61000000</v>
      </c>
    </row>
    <row r="105" spans="1:11" ht="12.75">
      <c r="A105" s="220" t="s">
        <v>201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3786000000</v>
      </c>
      <c r="K105" s="7">
        <v>2456000000</v>
      </c>
    </row>
    <row r="106" spans="1:11" ht="12.75">
      <c r="A106" s="220" t="s">
        <v>202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338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207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124000000</v>
      </c>
      <c r="K108" s="7">
        <v>144000000</v>
      </c>
    </row>
    <row r="109" spans="1:11" ht="12.75">
      <c r="A109" s="220" t="s">
        <v>208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789000000</v>
      </c>
      <c r="K109" s="7">
        <v>1126000000</v>
      </c>
    </row>
    <row r="110" spans="1:11" ht="12.75">
      <c r="A110" s="220" t="s">
        <v>209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.75">
      <c r="A111" s="220" t="s">
        <v>210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211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7000000</v>
      </c>
      <c r="K112" s="7">
        <v>44000000</v>
      </c>
    </row>
    <row r="113" spans="1:11" ht="12.75">
      <c r="A113" s="223" t="s">
        <v>212</v>
      </c>
      <c r="B113" s="224"/>
      <c r="C113" s="224"/>
      <c r="D113" s="224"/>
      <c r="E113" s="224"/>
      <c r="F113" s="224"/>
      <c r="G113" s="224"/>
      <c r="H113" s="225"/>
      <c r="I113" s="1">
        <v>106</v>
      </c>
      <c r="J113" s="51">
        <v>124000000</v>
      </c>
      <c r="K113" s="7">
        <v>74000000</v>
      </c>
    </row>
    <row r="114" spans="1:11" ht="12.75">
      <c r="A114" s="223" t="s">
        <v>213</v>
      </c>
      <c r="B114" s="224"/>
      <c r="C114" s="224"/>
      <c r="D114" s="224"/>
      <c r="E114" s="224"/>
      <c r="F114" s="224"/>
      <c r="G114" s="224"/>
      <c r="H114" s="225"/>
      <c r="I114" s="1">
        <v>107</v>
      </c>
      <c r="J114" s="51">
        <f>J69+J86+J90+J100+J113</f>
        <v>31231000000</v>
      </c>
      <c r="K114" s="51">
        <f>K69+K86+K90+K100+K113</f>
        <v>31179000000</v>
      </c>
    </row>
    <row r="115" spans="1:11" ht="12.75">
      <c r="A115" s="209" t="s">
        <v>214</v>
      </c>
      <c r="B115" s="210"/>
      <c r="C115" s="210"/>
      <c r="D115" s="210"/>
      <c r="E115" s="210"/>
      <c r="F115" s="210"/>
      <c r="G115" s="210"/>
      <c r="H115" s="211"/>
      <c r="I115" s="2">
        <v>108</v>
      </c>
      <c r="J115" s="8"/>
      <c r="K115" s="8"/>
    </row>
    <row r="116" spans="1:11" ht="12.75">
      <c r="A116" s="212" t="s">
        <v>215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216" t="s">
        <v>216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220" t="s">
        <v>217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>
        <v>12791000000</v>
      </c>
      <c r="K118" s="7">
        <v>13573000000</v>
      </c>
    </row>
    <row r="119" spans="1:11" ht="12.75">
      <c r="A119" s="226" t="s">
        <v>218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>
        <v>2000000</v>
      </c>
      <c r="K119" s="8">
        <v>1000000</v>
      </c>
    </row>
    <row r="120" spans="1:11" ht="12.75">
      <c r="A120" s="229" t="s">
        <v>339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07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J84 J72:J76 J90:J102 J110:J111 J15:J16 J114:J115 J7:J10 J26:J28 J34:J36 J21 J39:J41 J48:J50 J30:J31 J46 J56:J61 J88 J106:J107 J79 J81:J82 K86:K115 J86 J52 K79:K84 K70 K72:K77 K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B10">
      <selection activeCell="J15" sqref="J15"/>
    </sheetView>
  </sheetViews>
  <sheetFormatPr defaultColWidth="9.140625" defaultRowHeight="12.75"/>
  <cols>
    <col min="1" max="7" width="9.140625" style="50" customWidth="1"/>
    <col min="8" max="9" width="8.421875" style="50" customWidth="1"/>
    <col min="10" max="10" width="12.140625" style="50" bestFit="1" customWidth="1"/>
    <col min="11" max="11" width="11.140625" style="50" bestFit="1" customWidth="1"/>
    <col min="12" max="12" width="12.140625" style="50" bestFit="1" customWidth="1"/>
    <col min="13" max="13" width="12.00390625" style="50" customWidth="1"/>
    <col min="14" max="16384" width="9.140625" style="50" customWidth="1"/>
  </cols>
  <sheetData>
    <row r="1" spans="1:13" ht="12.75" customHeight="1">
      <c r="A1" s="244" t="s">
        <v>224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52" t="s">
        <v>372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69" t="s">
        <v>340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4">
      <c r="A4" s="268" t="s">
        <v>219</v>
      </c>
      <c r="B4" s="268"/>
      <c r="C4" s="268"/>
      <c r="D4" s="268"/>
      <c r="E4" s="268"/>
      <c r="F4" s="268"/>
      <c r="G4" s="268"/>
      <c r="H4" s="268"/>
      <c r="I4" s="55" t="s">
        <v>220</v>
      </c>
      <c r="J4" s="267" t="s">
        <v>221</v>
      </c>
      <c r="K4" s="267"/>
      <c r="L4" s="267" t="s">
        <v>222</v>
      </c>
      <c r="M4" s="267"/>
    </row>
    <row r="5" spans="1:13" ht="12.75">
      <c r="A5" s="268"/>
      <c r="B5" s="268"/>
      <c r="C5" s="268"/>
      <c r="D5" s="268"/>
      <c r="E5" s="268"/>
      <c r="F5" s="268"/>
      <c r="G5" s="268"/>
      <c r="H5" s="268"/>
      <c r="I5" s="55"/>
      <c r="J5" s="57" t="s">
        <v>341</v>
      </c>
      <c r="K5" s="57" t="s">
        <v>342</v>
      </c>
      <c r="L5" s="57" t="s">
        <v>341</v>
      </c>
      <c r="M5" s="57" t="s">
        <v>342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6" t="s">
        <v>225</v>
      </c>
      <c r="B7" s="217"/>
      <c r="C7" s="217"/>
      <c r="D7" s="217"/>
      <c r="E7" s="217"/>
      <c r="F7" s="217"/>
      <c r="G7" s="217"/>
      <c r="H7" s="234"/>
      <c r="I7" s="3">
        <v>111</v>
      </c>
      <c r="J7" s="52">
        <f>SUM(J8:J9)</f>
        <v>12758000000</v>
      </c>
      <c r="K7" s="52">
        <f>SUM(K8:K9)</f>
        <v>6626000000</v>
      </c>
      <c r="L7" s="52">
        <f>SUM(L8:L9)</f>
        <v>15712000000</v>
      </c>
      <c r="M7" s="52">
        <f>SUM(M8:M9)</f>
        <v>8301000000</v>
      </c>
    </row>
    <row r="8" spans="1:13" ht="12.75">
      <c r="A8" s="223" t="s">
        <v>226</v>
      </c>
      <c r="B8" s="224"/>
      <c r="C8" s="224"/>
      <c r="D8" s="224"/>
      <c r="E8" s="224"/>
      <c r="F8" s="224"/>
      <c r="G8" s="224"/>
      <c r="H8" s="225"/>
      <c r="I8" s="1">
        <v>112</v>
      </c>
      <c r="J8" s="7">
        <v>11314000000</v>
      </c>
      <c r="K8" s="7">
        <v>5678000000</v>
      </c>
      <c r="L8" s="7">
        <v>14760000000</v>
      </c>
      <c r="M8" s="7">
        <v>7817000000</v>
      </c>
    </row>
    <row r="9" spans="1:13" ht="12.75">
      <c r="A9" s="223" t="s">
        <v>227</v>
      </c>
      <c r="B9" s="224"/>
      <c r="C9" s="224"/>
      <c r="D9" s="224"/>
      <c r="E9" s="224"/>
      <c r="F9" s="224"/>
      <c r="G9" s="224"/>
      <c r="H9" s="225"/>
      <c r="I9" s="1">
        <v>113</v>
      </c>
      <c r="J9" s="7">
        <v>1444000000</v>
      </c>
      <c r="K9" s="7">
        <v>948000000</v>
      </c>
      <c r="L9" s="7">
        <v>952000000</v>
      </c>
      <c r="M9" s="7">
        <v>484000000</v>
      </c>
    </row>
    <row r="10" spans="1:13" ht="12.75">
      <c r="A10" s="223" t="s">
        <v>228</v>
      </c>
      <c r="B10" s="224"/>
      <c r="C10" s="224"/>
      <c r="D10" s="224"/>
      <c r="E10" s="224"/>
      <c r="F10" s="224"/>
      <c r="G10" s="224"/>
      <c r="H10" s="225"/>
      <c r="I10" s="1">
        <v>114</v>
      </c>
      <c r="J10" s="51">
        <f>J11+J12+J16+J20+J21+J22+J25+J26</f>
        <v>11670000000</v>
      </c>
      <c r="K10" s="51">
        <f>K11+K12+K16+K20+K21+K22+K25+K26</f>
        <v>5881000000</v>
      </c>
      <c r="L10" s="51">
        <f>L11+L12+L16+L20+L21+L22+L25+L26</f>
        <v>13516000000</v>
      </c>
      <c r="M10" s="51">
        <f>M11+M12+M16+M20+M21+M22+M25+M26</f>
        <v>7223000000</v>
      </c>
    </row>
    <row r="11" spans="1:13" ht="12.75">
      <c r="A11" s="223" t="s">
        <v>343</v>
      </c>
      <c r="B11" s="224"/>
      <c r="C11" s="224"/>
      <c r="D11" s="224"/>
      <c r="E11" s="224"/>
      <c r="F11" s="224"/>
      <c r="G11" s="224"/>
      <c r="H11" s="225"/>
      <c r="I11" s="1">
        <v>115</v>
      </c>
      <c r="J11" s="7">
        <v>-673000000</v>
      </c>
      <c r="K11" s="7">
        <v>-260000000</v>
      </c>
      <c r="L11" s="7">
        <v>-828000000</v>
      </c>
      <c r="M11" s="7">
        <v>215000000</v>
      </c>
    </row>
    <row r="12" spans="1:13" ht="12.75">
      <c r="A12" s="223" t="s">
        <v>229</v>
      </c>
      <c r="B12" s="224"/>
      <c r="C12" s="224"/>
      <c r="D12" s="224"/>
      <c r="E12" s="224"/>
      <c r="F12" s="224"/>
      <c r="G12" s="224"/>
      <c r="H12" s="225"/>
      <c r="I12" s="1">
        <v>116</v>
      </c>
      <c r="J12" s="51">
        <f>SUM(J13:J15)</f>
        <v>8280000000</v>
      </c>
      <c r="K12" s="51">
        <f>SUM(K13:K15)</f>
        <v>3962000000</v>
      </c>
      <c r="L12" s="51">
        <f>SUM(L13:L15)</f>
        <v>10477000000</v>
      </c>
      <c r="M12" s="51">
        <f>SUM(M13:M15)</f>
        <v>4969000000</v>
      </c>
    </row>
    <row r="13" spans="1:13" ht="12.75">
      <c r="A13" s="220" t="s">
        <v>230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5569000000</v>
      </c>
      <c r="K13" s="7">
        <v>2801000000</v>
      </c>
      <c r="L13" s="7">
        <v>7886000000</v>
      </c>
      <c r="M13" s="7">
        <v>3824000000</v>
      </c>
    </row>
    <row r="14" spans="1:13" ht="12.75">
      <c r="A14" s="220" t="s">
        <v>231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1915000000</v>
      </c>
      <c r="K14" s="7">
        <v>801000000</v>
      </c>
      <c r="L14" s="7">
        <v>1762000000</v>
      </c>
      <c r="M14" s="7">
        <v>709000000</v>
      </c>
    </row>
    <row r="15" spans="1:13" ht="12.75">
      <c r="A15" s="220" t="s">
        <v>232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796000000</v>
      </c>
      <c r="K15" s="7">
        <v>360000000</v>
      </c>
      <c r="L15" s="7">
        <v>829000000</v>
      </c>
      <c r="M15" s="7">
        <v>436000000</v>
      </c>
    </row>
    <row r="16" spans="1:13" ht="12.75">
      <c r="A16" s="223" t="s">
        <v>233</v>
      </c>
      <c r="B16" s="224"/>
      <c r="C16" s="224"/>
      <c r="D16" s="224"/>
      <c r="E16" s="224"/>
      <c r="F16" s="224"/>
      <c r="G16" s="224"/>
      <c r="H16" s="225"/>
      <c r="I16" s="1">
        <v>120</v>
      </c>
      <c r="J16" s="51">
        <v>1282000000</v>
      </c>
      <c r="K16" s="51">
        <v>649000000</v>
      </c>
      <c r="L16" s="51">
        <v>1162000000</v>
      </c>
      <c r="M16" s="51">
        <v>568000000</v>
      </c>
    </row>
    <row r="17" spans="1:13" ht="12.75">
      <c r="A17" s="220" t="s">
        <v>344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723000000</v>
      </c>
      <c r="K17" s="7">
        <v>366000000</v>
      </c>
      <c r="L17" s="7">
        <v>680000000</v>
      </c>
      <c r="M17" s="7">
        <v>332000000</v>
      </c>
    </row>
    <row r="18" spans="1:13" ht="12.75">
      <c r="A18" s="220" t="s">
        <v>345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310000000</v>
      </c>
      <c r="K18" s="7">
        <v>152000000</v>
      </c>
      <c r="L18" s="7">
        <v>285000000</v>
      </c>
      <c r="M18" s="7">
        <v>136000000</v>
      </c>
    </row>
    <row r="19" spans="1:13" ht="12.75">
      <c r="A19" s="220" t="s">
        <v>346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249000000</v>
      </c>
      <c r="K19" s="7">
        <v>131000000</v>
      </c>
      <c r="L19" s="7">
        <v>197000000</v>
      </c>
      <c r="M19" s="7">
        <v>100000000</v>
      </c>
    </row>
    <row r="20" spans="1:13" ht="12.75">
      <c r="A20" s="223" t="s">
        <v>234</v>
      </c>
      <c r="B20" s="224"/>
      <c r="C20" s="224"/>
      <c r="D20" s="224"/>
      <c r="E20" s="224"/>
      <c r="F20" s="224"/>
      <c r="G20" s="224"/>
      <c r="H20" s="225"/>
      <c r="I20" s="1">
        <v>124</v>
      </c>
      <c r="J20" s="7">
        <v>882000000</v>
      </c>
      <c r="K20" s="7">
        <v>457000000</v>
      </c>
      <c r="L20" s="7">
        <v>1164000000</v>
      </c>
      <c r="M20" s="7">
        <v>697000000</v>
      </c>
    </row>
    <row r="21" spans="1:13" ht="12.75">
      <c r="A21" s="223" t="s">
        <v>235</v>
      </c>
      <c r="B21" s="224"/>
      <c r="C21" s="224"/>
      <c r="D21" s="224"/>
      <c r="E21" s="224"/>
      <c r="F21" s="224"/>
      <c r="G21" s="224"/>
      <c r="H21" s="225"/>
      <c r="I21" s="1">
        <v>125</v>
      </c>
      <c r="J21" s="7">
        <v>1356000000</v>
      </c>
      <c r="K21" s="7">
        <v>822000000</v>
      </c>
      <c r="L21" s="7">
        <v>803000000</v>
      </c>
      <c r="M21" s="7">
        <v>470000000</v>
      </c>
    </row>
    <row r="22" spans="1:13" ht="12.75">
      <c r="A22" s="223" t="s">
        <v>236</v>
      </c>
      <c r="B22" s="224"/>
      <c r="C22" s="224"/>
      <c r="D22" s="224"/>
      <c r="E22" s="224"/>
      <c r="F22" s="224"/>
      <c r="G22" s="224"/>
      <c r="H22" s="225"/>
      <c r="I22" s="1">
        <v>126</v>
      </c>
      <c r="J22" s="51">
        <f>SUM(J23:J24)</f>
        <v>488000000</v>
      </c>
      <c r="K22" s="51">
        <f>SUM(K23:K24)</f>
        <v>225000000</v>
      </c>
      <c r="L22" s="51">
        <f>SUM(L23:L24)</f>
        <v>527000000</v>
      </c>
      <c r="M22" s="51">
        <f>SUM(M23:M24)</f>
        <v>319000000</v>
      </c>
    </row>
    <row r="23" spans="1:13" ht="12.75">
      <c r="A23" s="220" t="s">
        <v>237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246000000</v>
      </c>
      <c r="K23" s="7">
        <v>110000000</v>
      </c>
      <c r="L23" s="7">
        <v>103000000</v>
      </c>
      <c r="M23" s="7">
        <v>35000000</v>
      </c>
    </row>
    <row r="24" spans="1:13" ht="12.75">
      <c r="A24" s="220" t="s">
        <v>238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242000000</v>
      </c>
      <c r="K24" s="7">
        <v>115000000</v>
      </c>
      <c r="L24" s="7">
        <v>424000000</v>
      </c>
      <c r="M24" s="7">
        <v>284000000</v>
      </c>
    </row>
    <row r="25" spans="1:13" ht="12.75">
      <c r="A25" s="223" t="s">
        <v>239</v>
      </c>
      <c r="B25" s="224"/>
      <c r="C25" s="224"/>
      <c r="D25" s="224"/>
      <c r="E25" s="224"/>
      <c r="F25" s="224"/>
      <c r="G25" s="224"/>
      <c r="H25" s="225"/>
      <c r="I25" s="1">
        <v>129</v>
      </c>
      <c r="J25" s="7">
        <v>55000000</v>
      </c>
      <c r="K25" s="7">
        <v>26000000</v>
      </c>
      <c r="L25" s="7">
        <v>211000000</v>
      </c>
      <c r="M25" s="7">
        <v>-15000000</v>
      </c>
    </row>
    <row r="26" spans="1:13" ht="12.75">
      <c r="A26" s="223" t="s">
        <v>240</v>
      </c>
      <c r="B26" s="224"/>
      <c r="C26" s="224"/>
      <c r="D26" s="224"/>
      <c r="E26" s="224"/>
      <c r="F26" s="224"/>
      <c r="G26" s="224"/>
      <c r="H26" s="225"/>
      <c r="I26" s="1">
        <v>130</v>
      </c>
      <c r="J26" s="7"/>
      <c r="K26" s="7"/>
      <c r="L26" s="7"/>
      <c r="M26" s="7"/>
    </row>
    <row r="27" spans="1:13" ht="12.75">
      <c r="A27" s="223" t="s">
        <v>241</v>
      </c>
      <c r="B27" s="224"/>
      <c r="C27" s="224"/>
      <c r="D27" s="224"/>
      <c r="E27" s="224"/>
      <c r="F27" s="224"/>
      <c r="G27" s="224"/>
      <c r="H27" s="225"/>
      <c r="I27" s="1">
        <v>131</v>
      </c>
      <c r="J27" s="51">
        <f>SUM(J28:J32)</f>
        <v>61000000</v>
      </c>
      <c r="K27" s="51">
        <f>SUM(K28:K32)</f>
        <v>37000000</v>
      </c>
      <c r="L27" s="51">
        <f>SUM(L28:L32)</f>
        <v>540000000</v>
      </c>
      <c r="M27" s="51">
        <f>SUM(M28:M32)</f>
        <v>148000000</v>
      </c>
    </row>
    <row r="28" spans="1:13" ht="24.75" customHeight="1">
      <c r="A28" s="223" t="s">
        <v>242</v>
      </c>
      <c r="B28" s="224"/>
      <c r="C28" s="224"/>
      <c r="D28" s="224"/>
      <c r="E28" s="224"/>
      <c r="F28" s="224"/>
      <c r="G28" s="224"/>
      <c r="H28" s="225"/>
      <c r="I28" s="1">
        <v>132</v>
      </c>
      <c r="J28" s="7"/>
      <c r="K28" s="7"/>
      <c r="L28" s="7"/>
      <c r="M28" s="7"/>
    </row>
    <row r="29" spans="1:13" ht="25.5" customHeight="1">
      <c r="A29" s="223" t="s">
        <v>243</v>
      </c>
      <c r="B29" s="224"/>
      <c r="C29" s="224"/>
      <c r="D29" s="224"/>
      <c r="E29" s="224"/>
      <c r="F29" s="224"/>
      <c r="G29" s="224"/>
      <c r="H29" s="225"/>
      <c r="I29" s="1">
        <v>133</v>
      </c>
      <c r="J29" s="7">
        <v>61000000</v>
      </c>
      <c r="K29" s="7">
        <v>37000000</v>
      </c>
      <c r="L29" s="7">
        <v>540000000</v>
      </c>
      <c r="M29" s="7">
        <v>148000000</v>
      </c>
    </row>
    <row r="30" spans="1:13" ht="12.75">
      <c r="A30" s="223" t="s">
        <v>244</v>
      </c>
      <c r="B30" s="224"/>
      <c r="C30" s="224"/>
      <c r="D30" s="224"/>
      <c r="E30" s="224"/>
      <c r="F30" s="224"/>
      <c r="G30" s="224"/>
      <c r="H30" s="225"/>
      <c r="I30" s="1">
        <v>134</v>
      </c>
      <c r="J30" s="7"/>
      <c r="K30" s="7"/>
      <c r="L30" s="7"/>
      <c r="M30" s="7"/>
    </row>
    <row r="31" spans="1:13" ht="12.75">
      <c r="A31" s="223" t="s">
        <v>245</v>
      </c>
      <c r="B31" s="224"/>
      <c r="C31" s="224"/>
      <c r="D31" s="224"/>
      <c r="E31" s="224"/>
      <c r="F31" s="224"/>
      <c r="G31" s="224"/>
      <c r="H31" s="225"/>
      <c r="I31" s="1">
        <v>135</v>
      </c>
      <c r="J31" s="7"/>
      <c r="K31" s="7"/>
      <c r="L31" s="7"/>
      <c r="M31" s="7"/>
    </row>
    <row r="32" spans="1:13" ht="12.75">
      <c r="A32" s="223" t="s">
        <v>246</v>
      </c>
      <c r="B32" s="224"/>
      <c r="C32" s="224"/>
      <c r="D32" s="224"/>
      <c r="E32" s="224"/>
      <c r="F32" s="224"/>
      <c r="G32" s="224"/>
      <c r="H32" s="225"/>
      <c r="I32" s="1">
        <v>136</v>
      </c>
      <c r="J32" s="7"/>
      <c r="K32" s="7"/>
      <c r="L32" s="7"/>
      <c r="M32" s="7"/>
    </row>
    <row r="33" spans="1:13" ht="12.75">
      <c r="A33" s="223" t="s">
        <v>247</v>
      </c>
      <c r="B33" s="224"/>
      <c r="C33" s="224"/>
      <c r="D33" s="224"/>
      <c r="E33" s="224"/>
      <c r="F33" s="224"/>
      <c r="G33" s="224"/>
      <c r="H33" s="225"/>
      <c r="I33" s="1">
        <v>137</v>
      </c>
      <c r="J33" s="51">
        <f>SUM(J34:J37)</f>
        <v>1165000000</v>
      </c>
      <c r="K33" s="51">
        <f>SUM(K34:K37)</f>
        <v>730000000</v>
      </c>
      <c r="L33" s="51">
        <f>SUM(L34:L37)</f>
        <v>208000000</v>
      </c>
      <c r="M33" s="51">
        <f>SUM(M34:M37)</f>
        <v>76000000</v>
      </c>
    </row>
    <row r="34" spans="1:13" ht="12.75">
      <c r="A34" s="223" t="s">
        <v>248</v>
      </c>
      <c r="B34" s="224"/>
      <c r="C34" s="224"/>
      <c r="D34" s="224"/>
      <c r="E34" s="224"/>
      <c r="F34" s="224"/>
      <c r="G34" s="224"/>
      <c r="H34" s="225"/>
      <c r="I34" s="1">
        <v>138</v>
      </c>
      <c r="J34" s="7"/>
      <c r="K34" s="7"/>
      <c r="L34" s="7"/>
      <c r="M34" s="7"/>
    </row>
    <row r="35" spans="1:13" ht="15" customHeight="1">
      <c r="A35" s="223" t="s">
        <v>249</v>
      </c>
      <c r="B35" s="224"/>
      <c r="C35" s="224"/>
      <c r="D35" s="224"/>
      <c r="E35" s="224"/>
      <c r="F35" s="224"/>
      <c r="G35" s="224"/>
      <c r="H35" s="225"/>
      <c r="I35" s="1">
        <v>139</v>
      </c>
      <c r="J35" s="7">
        <v>1109000000</v>
      </c>
      <c r="K35" s="7">
        <v>699000000</v>
      </c>
      <c r="L35" s="7">
        <v>175000000</v>
      </c>
      <c r="M35" s="7">
        <v>75000000</v>
      </c>
    </row>
    <row r="36" spans="1:13" ht="12.75">
      <c r="A36" s="223" t="s">
        <v>250</v>
      </c>
      <c r="B36" s="224"/>
      <c r="C36" s="224"/>
      <c r="D36" s="224"/>
      <c r="E36" s="224"/>
      <c r="F36" s="224"/>
      <c r="G36" s="224"/>
      <c r="H36" s="225"/>
      <c r="I36" s="1">
        <v>140</v>
      </c>
      <c r="J36" s="7"/>
      <c r="K36" s="7"/>
      <c r="L36" s="7"/>
      <c r="M36" s="7"/>
    </row>
    <row r="37" spans="1:13" ht="12.75">
      <c r="A37" s="223" t="s">
        <v>251</v>
      </c>
      <c r="B37" s="224"/>
      <c r="C37" s="224"/>
      <c r="D37" s="224"/>
      <c r="E37" s="224"/>
      <c r="F37" s="224"/>
      <c r="G37" s="224"/>
      <c r="H37" s="225"/>
      <c r="I37" s="1">
        <v>141</v>
      </c>
      <c r="J37" s="7">
        <v>56000000</v>
      </c>
      <c r="K37" s="7">
        <v>31000000</v>
      </c>
      <c r="L37" s="7">
        <v>33000000</v>
      </c>
      <c r="M37" s="7">
        <v>1000000</v>
      </c>
    </row>
    <row r="38" spans="1:13" ht="12.75">
      <c r="A38" s="223" t="s">
        <v>347</v>
      </c>
      <c r="B38" s="224"/>
      <c r="C38" s="224"/>
      <c r="D38" s="224"/>
      <c r="E38" s="224"/>
      <c r="F38" s="224"/>
      <c r="G38" s="224"/>
      <c r="H38" s="225"/>
      <c r="I38" s="1">
        <v>142</v>
      </c>
      <c r="J38" s="7"/>
      <c r="K38" s="7"/>
      <c r="L38" s="7"/>
      <c r="M38" s="7"/>
    </row>
    <row r="39" spans="1:13" ht="12.75">
      <c r="A39" s="223" t="s">
        <v>348</v>
      </c>
      <c r="B39" s="224"/>
      <c r="C39" s="224"/>
      <c r="D39" s="224"/>
      <c r="E39" s="224"/>
      <c r="F39" s="224"/>
      <c r="G39" s="224"/>
      <c r="H39" s="225"/>
      <c r="I39" s="1">
        <v>143</v>
      </c>
      <c r="J39" s="7"/>
      <c r="K39" s="7"/>
      <c r="L39" s="7"/>
      <c r="M39" s="7"/>
    </row>
    <row r="40" spans="1:13" ht="12.75">
      <c r="A40" s="223" t="s">
        <v>252</v>
      </c>
      <c r="B40" s="224"/>
      <c r="C40" s="224"/>
      <c r="D40" s="224"/>
      <c r="E40" s="224"/>
      <c r="F40" s="224"/>
      <c r="G40" s="224"/>
      <c r="H40" s="225"/>
      <c r="I40" s="1">
        <v>144</v>
      </c>
      <c r="J40" s="7"/>
      <c r="K40" s="7"/>
      <c r="L40" s="7"/>
      <c r="M40" s="7"/>
    </row>
    <row r="41" spans="1:13" ht="12.75">
      <c r="A41" s="223" t="s">
        <v>253</v>
      </c>
      <c r="B41" s="224"/>
      <c r="C41" s="224"/>
      <c r="D41" s="224"/>
      <c r="E41" s="224"/>
      <c r="F41" s="224"/>
      <c r="G41" s="224"/>
      <c r="H41" s="225"/>
      <c r="I41" s="1">
        <v>145</v>
      </c>
      <c r="J41" s="7"/>
      <c r="K41" s="7"/>
      <c r="L41" s="7"/>
      <c r="M41" s="7"/>
    </row>
    <row r="42" spans="1:13" ht="12.75">
      <c r="A42" s="223" t="s">
        <v>254</v>
      </c>
      <c r="B42" s="224"/>
      <c r="C42" s="224"/>
      <c r="D42" s="224"/>
      <c r="E42" s="224"/>
      <c r="F42" s="224"/>
      <c r="G42" s="224"/>
      <c r="H42" s="225"/>
      <c r="I42" s="1">
        <v>146</v>
      </c>
      <c r="J42" s="51">
        <f>J7+J27+J38+J40</f>
        <v>12819000000</v>
      </c>
      <c r="K42" s="51">
        <f>K7+K27+K38+K40</f>
        <v>6663000000</v>
      </c>
      <c r="L42" s="51">
        <f>L7+L27+L38+L40</f>
        <v>16252000000</v>
      </c>
      <c r="M42" s="51">
        <f>M7+M27+M38+M40</f>
        <v>8449000000</v>
      </c>
    </row>
    <row r="43" spans="1:13" ht="12.75">
      <c r="A43" s="223" t="s">
        <v>255</v>
      </c>
      <c r="B43" s="224"/>
      <c r="C43" s="224"/>
      <c r="D43" s="224"/>
      <c r="E43" s="224"/>
      <c r="F43" s="224"/>
      <c r="G43" s="224"/>
      <c r="H43" s="225"/>
      <c r="I43" s="1">
        <v>147</v>
      </c>
      <c r="J43" s="51">
        <f>J10+J33+J39+J41</f>
        <v>12835000000</v>
      </c>
      <c r="K43" s="51">
        <f>K10+K33+K39+K41</f>
        <v>6611000000</v>
      </c>
      <c r="L43" s="51">
        <f>L10+L33+L39+L41</f>
        <v>13724000000</v>
      </c>
      <c r="M43" s="51">
        <f>M10+M33+M39+M41</f>
        <v>7299000000</v>
      </c>
    </row>
    <row r="44" spans="1:13" ht="12.75">
      <c r="A44" s="223" t="s">
        <v>256</v>
      </c>
      <c r="B44" s="224"/>
      <c r="C44" s="224"/>
      <c r="D44" s="224"/>
      <c r="E44" s="224"/>
      <c r="F44" s="224"/>
      <c r="G44" s="224"/>
      <c r="H44" s="225"/>
      <c r="I44" s="1">
        <v>148</v>
      </c>
      <c r="J44" s="51">
        <f>J42-J43</f>
        <v>-16000000</v>
      </c>
      <c r="K44" s="51">
        <f>K42-K43</f>
        <v>52000000</v>
      </c>
      <c r="L44" s="51">
        <f>L42-L43</f>
        <v>2528000000</v>
      </c>
      <c r="M44" s="51">
        <f>M42-M43</f>
        <v>1150000000</v>
      </c>
    </row>
    <row r="45" spans="1:13" ht="12.75">
      <c r="A45" s="231" t="s">
        <v>257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1">
        <f>IF(J42&gt;J43,J42-J43,0)</f>
        <v>0</v>
      </c>
      <c r="K45" s="51">
        <f>IF(K42&gt;K43,K42-K43,0)</f>
        <v>52000000</v>
      </c>
      <c r="L45" s="51">
        <f>IF(L42&gt;L43,L42-L43,0)</f>
        <v>2528000000</v>
      </c>
      <c r="M45" s="51">
        <f>IF(M42&gt;M43,M42-M43,0)</f>
        <v>1150000000</v>
      </c>
    </row>
    <row r="46" spans="1:13" ht="12.75">
      <c r="A46" s="231" t="s">
        <v>258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1">
        <f>IF(J43&gt;J42,J43-J42,0)</f>
        <v>16000000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23" t="s">
        <v>259</v>
      </c>
      <c r="B47" s="224"/>
      <c r="C47" s="224"/>
      <c r="D47" s="224"/>
      <c r="E47" s="224"/>
      <c r="F47" s="224"/>
      <c r="G47" s="224"/>
      <c r="H47" s="225"/>
      <c r="I47" s="1">
        <v>151</v>
      </c>
      <c r="J47" s="7">
        <v>92000000</v>
      </c>
      <c r="K47" s="7">
        <v>29000000</v>
      </c>
      <c r="L47" s="7">
        <v>583000000</v>
      </c>
      <c r="M47" s="7">
        <v>258000000</v>
      </c>
    </row>
    <row r="48" spans="1:13" ht="12.75">
      <c r="A48" s="223" t="s">
        <v>260</v>
      </c>
      <c r="B48" s="224"/>
      <c r="C48" s="224"/>
      <c r="D48" s="224"/>
      <c r="E48" s="224"/>
      <c r="F48" s="224"/>
      <c r="G48" s="224"/>
      <c r="H48" s="225"/>
      <c r="I48" s="1">
        <v>152</v>
      </c>
      <c r="J48" s="51">
        <f>J44-J47</f>
        <v>-108000000</v>
      </c>
      <c r="K48" s="51">
        <f>K44-K47</f>
        <v>23000000</v>
      </c>
      <c r="L48" s="51">
        <f>L44-L47</f>
        <v>1945000000</v>
      </c>
      <c r="M48" s="51">
        <f>M44-M47</f>
        <v>892000000</v>
      </c>
    </row>
    <row r="49" spans="1:13" ht="12.75">
      <c r="A49" s="231" t="s">
        <v>261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1">
        <f>IF(J48&gt;0,J48,0)</f>
        <v>0</v>
      </c>
      <c r="K49" s="51">
        <f>IF(K48&gt;0,K48,0)</f>
        <v>23000000</v>
      </c>
      <c r="L49" s="51">
        <f>IF(L48&gt;0,L48,0)</f>
        <v>1945000000</v>
      </c>
      <c r="M49" s="51">
        <f>IF(M48&gt;0,M48,0)</f>
        <v>892000000</v>
      </c>
    </row>
    <row r="50" spans="1:13" ht="12.75">
      <c r="A50" s="264" t="s">
        <v>262</v>
      </c>
      <c r="B50" s="265"/>
      <c r="C50" s="265"/>
      <c r="D50" s="265"/>
      <c r="E50" s="265"/>
      <c r="F50" s="265"/>
      <c r="G50" s="265"/>
      <c r="H50" s="266"/>
      <c r="I50" s="2">
        <v>154</v>
      </c>
      <c r="J50" s="58">
        <f>IF(J48&lt;0,-J48,0)</f>
        <v>108000000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2" t="s">
        <v>357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ht="12.75" customHeight="1">
      <c r="A52" s="216" t="s">
        <v>349</v>
      </c>
      <c r="B52" s="217"/>
      <c r="C52" s="217"/>
      <c r="D52" s="217"/>
      <c r="E52" s="217"/>
      <c r="F52" s="217"/>
      <c r="G52" s="217"/>
      <c r="H52" s="217"/>
      <c r="I52" s="127"/>
      <c r="J52" s="127"/>
      <c r="K52" s="127"/>
      <c r="L52" s="127"/>
      <c r="M52" s="128"/>
    </row>
    <row r="53" spans="1:13" ht="12.75">
      <c r="A53" s="260" t="s">
        <v>350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>
        <v>-108000000</v>
      </c>
      <c r="K53" s="7">
        <v>23000000</v>
      </c>
      <c r="L53" s="7">
        <v>1946000000</v>
      </c>
      <c r="M53" s="7">
        <v>893000000</v>
      </c>
    </row>
    <row r="54" spans="1:13" ht="12.75">
      <c r="A54" s="260" t="s">
        <v>351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>
        <v>-1000000</v>
      </c>
      <c r="M54" s="8">
        <v>-1000000</v>
      </c>
    </row>
    <row r="55" spans="1:13" ht="12.75" customHeight="1">
      <c r="A55" s="212" t="s">
        <v>352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12.75">
      <c r="A56" s="216" t="s">
        <v>353</v>
      </c>
      <c r="B56" s="217"/>
      <c r="C56" s="217"/>
      <c r="D56" s="217"/>
      <c r="E56" s="217"/>
      <c r="F56" s="217"/>
      <c r="G56" s="217"/>
      <c r="H56" s="234"/>
      <c r="I56" s="129">
        <v>157</v>
      </c>
      <c r="J56" s="6">
        <v>-108000000</v>
      </c>
      <c r="K56" s="6">
        <v>23000000</v>
      </c>
      <c r="L56" s="6">
        <v>1945000000</v>
      </c>
      <c r="M56" s="6">
        <v>892000000</v>
      </c>
    </row>
    <row r="57" spans="1:13" ht="12.75">
      <c r="A57" s="223" t="s">
        <v>354</v>
      </c>
      <c r="B57" s="224"/>
      <c r="C57" s="224"/>
      <c r="D57" s="224"/>
      <c r="E57" s="224"/>
      <c r="F57" s="224"/>
      <c r="G57" s="224"/>
      <c r="H57" s="225"/>
      <c r="I57" s="1">
        <v>158</v>
      </c>
      <c r="J57" s="51">
        <f>SUM(J58:J64)</f>
        <v>14000000</v>
      </c>
      <c r="K57" s="51">
        <f>SUM(K58:K64)</f>
        <v>-8000000</v>
      </c>
      <c r="L57" s="51">
        <f>SUM(L58:L64)</f>
        <v>-684000000</v>
      </c>
      <c r="M57" s="51">
        <f>SUM(M58:M64)</f>
        <v>-685000000</v>
      </c>
    </row>
    <row r="58" spans="1:13" ht="12.75">
      <c r="A58" s="223" t="s">
        <v>355</v>
      </c>
      <c r="B58" s="224"/>
      <c r="C58" s="224"/>
      <c r="D58" s="224"/>
      <c r="E58" s="224"/>
      <c r="F58" s="224"/>
      <c r="G58" s="224"/>
      <c r="H58" s="225"/>
      <c r="I58" s="1">
        <v>159</v>
      </c>
      <c r="J58" s="7">
        <v>40000000</v>
      </c>
      <c r="K58" s="7">
        <v>28000000</v>
      </c>
      <c r="L58" s="7">
        <v>-689000000</v>
      </c>
      <c r="M58" s="7">
        <v>-680000000</v>
      </c>
    </row>
    <row r="59" spans="1:13" ht="15.75" customHeight="1">
      <c r="A59" s="258" t="s">
        <v>368</v>
      </c>
      <c r="B59" s="259"/>
      <c r="C59" s="259"/>
      <c r="D59" s="259"/>
      <c r="E59" s="259"/>
      <c r="F59" s="259"/>
      <c r="G59" s="259"/>
      <c r="H59" s="263"/>
      <c r="I59" s="1">
        <v>160</v>
      </c>
      <c r="J59" s="7"/>
      <c r="K59" s="7"/>
      <c r="L59" s="7"/>
      <c r="M59" s="7"/>
    </row>
    <row r="60" spans="1:13" ht="18.75" customHeight="1">
      <c r="A60" s="258" t="s">
        <v>362</v>
      </c>
      <c r="B60" s="259"/>
      <c r="C60" s="259"/>
      <c r="D60" s="259"/>
      <c r="E60" s="259"/>
      <c r="F60" s="259"/>
      <c r="G60" s="259"/>
      <c r="H60" s="263"/>
      <c r="I60" s="3">
        <v>161</v>
      </c>
      <c r="J60" s="7">
        <v>-26000000</v>
      </c>
      <c r="K60" s="7">
        <v>-36000000</v>
      </c>
      <c r="L60" s="7">
        <v>5000000</v>
      </c>
      <c r="M60" s="7">
        <v>-5000000</v>
      </c>
    </row>
    <row r="61" spans="1:13" ht="17.25" customHeight="1">
      <c r="A61" s="258" t="s">
        <v>363</v>
      </c>
      <c r="B61" s="259"/>
      <c r="C61" s="259"/>
      <c r="D61" s="259"/>
      <c r="E61" s="259"/>
      <c r="F61" s="259"/>
      <c r="G61" s="259"/>
      <c r="H61" s="263"/>
      <c r="I61" s="3">
        <v>162</v>
      </c>
      <c r="J61" s="7"/>
      <c r="K61" s="7"/>
      <c r="L61" s="7"/>
      <c r="M61" s="7"/>
    </row>
    <row r="62" spans="1:13" ht="12.75">
      <c r="A62" s="223" t="s">
        <v>367</v>
      </c>
      <c r="B62" s="224"/>
      <c r="C62" s="224"/>
      <c r="D62" s="224"/>
      <c r="E62" s="224"/>
      <c r="F62" s="224"/>
      <c r="G62" s="224"/>
      <c r="H62" s="225"/>
      <c r="I62" s="1">
        <v>163</v>
      </c>
      <c r="J62" s="7"/>
      <c r="K62" s="7"/>
      <c r="L62" s="7"/>
      <c r="M62" s="7"/>
    </row>
    <row r="63" spans="1:13" ht="12.75">
      <c r="A63" s="223" t="s">
        <v>364</v>
      </c>
      <c r="B63" s="224"/>
      <c r="C63" s="224"/>
      <c r="D63" s="224"/>
      <c r="E63" s="224"/>
      <c r="F63" s="224"/>
      <c r="G63" s="224"/>
      <c r="H63" s="225"/>
      <c r="I63" s="1">
        <v>164</v>
      </c>
      <c r="J63" s="7"/>
      <c r="K63" s="7"/>
      <c r="L63" s="7"/>
      <c r="M63" s="7"/>
    </row>
    <row r="64" spans="1:13" ht="12.75">
      <c r="A64" s="223" t="s">
        <v>366</v>
      </c>
      <c r="B64" s="224"/>
      <c r="C64" s="224"/>
      <c r="D64" s="224"/>
      <c r="E64" s="224"/>
      <c r="F64" s="224"/>
      <c r="G64" s="224"/>
      <c r="H64" s="225"/>
      <c r="I64" s="1">
        <v>165</v>
      </c>
      <c r="J64" s="7"/>
      <c r="K64" s="7"/>
      <c r="L64" s="7"/>
      <c r="M64" s="7"/>
    </row>
    <row r="65" spans="1:13" ht="12.75">
      <c r="A65" s="223" t="s">
        <v>361</v>
      </c>
      <c r="B65" s="224"/>
      <c r="C65" s="224"/>
      <c r="D65" s="224"/>
      <c r="E65" s="224"/>
      <c r="F65" s="224"/>
      <c r="G65" s="224"/>
      <c r="H65" s="225"/>
      <c r="I65" s="1">
        <v>166</v>
      </c>
      <c r="J65" s="7"/>
      <c r="K65" s="7"/>
      <c r="L65" s="7"/>
      <c r="M65" s="7"/>
    </row>
    <row r="66" spans="1:13" ht="12.75">
      <c r="A66" s="223" t="s">
        <v>360</v>
      </c>
      <c r="B66" s="224"/>
      <c r="C66" s="224"/>
      <c r="D66" s="224"/>
      <c r="E66" s="224"/>
      <c r="F66" s="224"/>
      <c r="G66" s="224"/>
      <c r="H66" s="225"/>
      <c r="I66" s="1">
        <v>167</v>
      </c>
      <c r="J66" s="51">
        <f>J57-J65</f>
        <v>14000000</v>
      </c>
      <c r="K66" s="51">
        <f>K57-K65</f>
        <v>-8000000</v>
      </c>
      <c r="L66" s="51">
        <f>L57-L65</f>
        <v>-684000000</v>
      </c>
      <c r="M66" s="51">
        <f>M57-M65</f>
        <v>-685000000</v>
      </c>
    </row>
    <row r="67" spans="1:13" ht="12.75">
      <c r="A67" s="223" t="s">
        <v>359</v>
      </c>
      <c r="B67" s="224"/>
      <c r="C67" s="224"/>
      <c r="D67" s="224"/>
      <c r="E67" s="224"/>
      <c r="F67" s="224"/>
      <c r="G67" s="224"/>
      <c r="H67" s="225"/>
      <c r="I67" s="1">
        <v>168</v>
      </c>
      <c r="J67" s="58">
        <f>J56+J66</f>
        <v>-94000000</v>
      </c>
      <c r="K67" s="58">
        <f>K56+K66</f>
        <v>15000000</v>
      </c>
      <c r="L67" s="58">
        <f>L56+L66</f>
        <v>1261000000</v>
      </c>
      <c r="M67" s="58">
        <f>M56+M66</f>
        <v>207000000</v>
      </c>
    </row>
    <row r="68" spans="1:13" ht="12.75" customHeight="1">
      <c r="A68" s="256" t="s">
        <v>358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</row>
    <row r="69" spans="1:13" ht="12.75" customHeight="1">
      <c r="A69" s="258" t="s">
        <v>356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60" t="s">
        <v>350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>
        <v>-94000000</v>
      </c>
      <c r="K70" s="7">
        <v>15000000</v>
      </c>
      <c r="L70" s="7">
        <v>1262000000</v>
      </c>
      <c r="M70" s="7">
        <v>208000000</v>
      </c>
    </row>
    <row r="71" spans="1:13" ht="12.75">
      <c r="A71" s="253" t="s">
        <v>351</v>
      </c>
      <c r="B71" s="254"/>
      <c r="C71" s="254"/>
      <c r="D71" s="254"/>
      <c r="E71" s="254"/>
      <c r="F71" s="254"/>
      <c r="G71" s="254"/>
      <c r="H71" s="255"/>
      <c r="I71" s="4">
        <v>170</v>
      </c>
      <c r="J71" s="8"/>
      <c r="K71" s="8"/>
      <c r="L71" s="8">
        <v>-1000000</v>
      </c>
      <c r="M71" s="8">
        <v>-1000000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6:J67 K66:M67 K58:L65 K57:M57 K56:L56 J53:L54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28:L32 K27:M27 K23:L26 K22:M22 J12:J46 K34:L41 K12:M12 K8:L9 K7:M7 K13:L15 K10:M10 K42:M46 J7:J10 J48:M50 K17:L21 K16:M1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4">
      <selection activeCell="K12" sqref="K12"/>
    </sheetView>
  </sheetViews>
  <sheetFormatPr defaultColWidth="9.140625" defaultRowHeight="12.75"/>
  <cols>
    <col min="1" max="7" width="9.140625" style="50" customWidth="1"/>
    <col min="8" max="8" width="3.57421875" style="50" customWidth="1"/>
    <col min="9" max="9" width="8.00390625" style="50" customWidth="1"/>
    <col min="10" max="10" width="11.140625" style="50" bestFit="1" customWidth="1"/>
    <col min="11" max="11" width="12.140625" style="50" customWidth="1"/>
    <col min="12" max="16384" width="9.140625" style="50" customWidth="1"/>
  </cols>
  <sheetData>
    <row r="1" spans="1:11" ht="12.75" customHeight="1">
      <c r="A1" s="276" t="s">
        <v>263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371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340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4">
      <c r="A4" s="278" t="s">
        <v>219</v>
      </c>
      <c r="B4" s="278"/>
      <c r="C4" s="278"/>
      <c r="D4" s="278"/>
      <c r="E4" s="278"/>
      <c r="F4" s="278"/>
      <c r="G4" s="278"/>
      <c r="H4" s="278"/>
      <c r="I4" s="62" t="s">
        <v>220</v>
      </c>
      <c r="J4" s="63" t="s">
        <v>221</v>
      </c>
      <c r="K4" s="63" t="s">
        <v>222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4">
        <v>2</v>
      </c>
      <c r="J5" s="65" t="s">
        <v>55</v>
      </c>
      <c r="K5" s="65" t="s">
        <v>56</v>
      </c>
    </row>
    <row r="6" spans="1:11" ht="12.75">
      <c r="A6" s="212" t="s">
        <v>264</v>
      </c>
      <c r="B6" s="213"/>
      <c r="C6" s="213"/>
      <c r="D6" s="213"/>
      <c r="E6" s="213"/>
      <c r="F6" s="213"/>
      <c r="G6" s="213"/>
      <c r="H6" s="213"/>
      <c r="I6" s="270"/>
      <c r="J6" s="270"/>
      <c r="K6" s="271"/>
    </row>
    <row r="7" spans="1:11" ht="12.75">
      <c r="A7" s="220" t="s">
        <v>265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-16000000</v>
      </c>
      <c r="K7" s="7">
        <v>2528000000</v>
      </c>
    </row>
    <row r="8" spans="1:11" ht="12.75">
      <c r="A8" s="220" t="s">
        <v>266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882000000</v>
      </c>
      <c r="K8" s="7">
        <v>1164000000</v>
      </c>
    </row>
    <row r="9" spans="1:11" ht="12.75">
      <c r="A9" s="220" t="s">
        <v>267</v>
      </c>
      <c r="B9" s="221"/>
      <c r="C9" s="221"/>
      <c r="D9" s="221"/>
      <c r="E9" s="221"/>
      <c r="F9" s="221"/>
      <c r="G9" s="221"/>
      <c r="H9" s="221"/>
      <c r="I9" s="1">
        <v>3</v>
      </c>
      <c r="J9" s="5">
        <v>314000000</v>
      </c>
      <c r="K9" s="7"/>
    </row>
    <row r="10" spans="1:11" ht="12.75">
      <c r="A10" s="220" t="s">
        <v>268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>
        <v>146000000</v>
      </c>
    </row>
    <row r="11" spans="1:11" ht="12.75">
      <c r="A11" s="220" t="s">
        <v>269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20" t="s">
        <v>270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1709000000</v>
      </c>
      <c r="K12" s="7">
        <v>656000000</v>
      </c>
    </row>
    <row r="13" spans="1:11" ht="12.75">
      <c r="A13" s="223" t="s">
        <v>271</v>
      </c>
      <c r="B13" s="224"/>
      <c r="C13" s="224"/>
      <c r="D13" s="224"/>
      <c r="E13" s="224"/>
      <c r="F13" s="224"/>
      <c r="G13" s="224"/>
      <c r="H13" s="224"/>
      <c r="I13" s="1">
        <v>7</v>
      </c>
      <c r="J13" s="60">
        <f>SUM(J7:J12)</f>
        <v>2889000000</v>
      </c>
      <c r="K13" s="51">
        <f>SUM(K7:K12)</f>
        <v>4494000000</v>
      </c>
    </row>
    <row r="14" spans="1:11" ht="12.75">
      <c r="A14" s="220" t="s">
        <v>272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>
        <v>1254000000</v>
      </c>
    </row>
    <row r="15" spans="1:11" ht="12.75">
      <c r="A15" s="220" t="s">
        <v>273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128000000</v>
      </c>
      <c r="K15" s="7"/>
    </row>
    <row r="16" spans="1:11" ht="12.75">
      <c r="A16" s="220" t="s">
        <v>274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>
        <v>927000000</v>
      </c>
      <c r="K16" s="7">
        <v>1515000000</v>
      </c>
    </row>
    <row r="17" spans="1:11" ht="12.75">
      <c r="A17" s="220" t="s">
        <v>275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>
        <v>799000000</v>
      </c>
      <c r="K17" s="7">
        <f>740000000+328000000</f>
        <v>1068000000</v>
      </c>
    </row>
    <row r="18" spans="1:11" ht="12.75">
      <c r="A18" s="223" t="s">
        <v>276</v>
      </c>
      <c r="B18" s="224"/>
      <c r="C18" s="224"/>
      <c r="D18" s="224"/>
      <c r="E18" s="224"/>
      <c r="F18" s="224"/>
      <c r="G18" s="224"/>
      <c r="H18" s="224"/>
      <c r="I18" s="1">
        <v>12</v>
      </c>
      <c r="J18" s="60">
        <f>SUM(J14:J17)</f>
        <v>1854000000</v>
      </c>
      <c r="K18" s="51">
        <f>SUM(K14:K17)</f>
        <v>3837000000</v>
      </c>
    </row>
    <row r="19" spans="1:11" ht="12.75">
      <c r="A19" s="223" t="s">
        <v>278</v>
      </c>
      <c r="B19" s="224"/>
      <c r="C19" s="224"/>
      <c r="D19" s="224"/>
      <c r="E19" s="224"/>
      <c r="F19" s="224"/>
      <c r="G19" s="224"/>
      <c r="H19" s="224"/>
      <c r="I19" s="1">
        <v>13</v>
      </c>
      <c r="J19" s="60">
        <f>IF(J13&gt;J18,J13-J18,0)</f>
        <v>1035000000</v>
      </c>
      <c r="K19" s="51">
        <f>IF(K13&gt;K18,K13-K18,0)</f>
        <v>657000000</v>
      </c>
    </row>
    <row r="20" spans="1:11" ht="12.75">
      <c r="A20" s="223" t="s">
        <v>277</v>
      </c>
      <c r="B20" s="224"/>
      <c r="C20" s="224"/>
      <c r="D20" s="224"/>
      <c r="E20" s="224"/>
      <c r="F20" s="224"/>
      <c r="G20" s="224"/>
      <c r="H20" s="224"/>
      <c r="I20" s="1">
        <v>14</v>
      </c>
      <c r="J20" s="60">
        <f>IF(J18&gt;J13,J18-J13,0)</f>
        <v>0</v>
      </c>
      <c r="K20" s="51">
        <f>IF(K18&gt;K13,K18-K13,0)</f>
        <v>0</v>
      </c>
    </row>
    <row r="21" spans="1:11" ht="12.75">
      <c r="A21" s="212" t="s">
        <v>279</v>
      </c>
      <c r="B21" s="213"/>
      <c r="C21" s="213"/>
      <c r="D21" s="213"/>
      <c r="E21" s="213"/>
      <c r="F21" s="213"/>
      <c r="G21" s="213"/>
      <c r="H21" s="213"/>
      <c r="I21" s="270"/>
      <c r="J21" s="270"/>
      <c r="K21" s="271"/>
    </row>
    <row r="22" spans="1:11" ht="12.75">
      <c r="A22" s="220" t="s">
        <v>280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/>
      <c r="K22" s="7">
        <v>11000000</v>
      </c>
    </row>
    <row r="23" spans="1:11" ht="12.75">
      <c r="A23" s="220" t="s">
        <v>281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>
        <v>22000000</v>
      </c>
    </row>
    <row r="24" spans="1:11" ht="12.75">
      <c r="A24" s="220" t="s">
        <v>282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>
        <v>13000000</v>
      </c>
    </row>
    <row r="25" spans="1:11" ht="12.75">
      <c r="A25" s="220" t="s">
        <v>283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>
        <v>2000000</v>
      </c>
      <c r="K25" s="7">
        <v>1000000</v>
      </c>
    </row>
    <row r="26" spans="1:11" ht="12.75">
      <c r="A26" s="220" t="s">
        <v>284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3" t="s">
        <v>285</v>
      </c>
      <c r="B27" s="224"/>
      <c r="C27" s="224"/>
      <c r="D27" s="224"/>
      <c r="E27" s="224"/>
      <c r="F27" s="224"/>
      <c r="G27" s="224"/>
      <c r="H27" s="224"/>
      <c r="I27" s="1">
        <v>20</v>
      </c>
      <c r="J27" s="60">
        <f>SUM(J22:J26)</f>
        <v>2000000</v>
      </c>
      <c r="K27" s="51">
        <f>SUM(K22:K26)</f>
        <v>47000000</v>
      </c>
    </row>
    <row r="28" spans="1:11" ht="12.75">
      <c r="A28" s="220" t="s">
        <v>286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1521000000</v>
      </c>
      <c r="K28" s="7">
        <v>537000000</v>
      </c>
    </row>
    <row r="29" spans="1:11" ht="12.75">
      <c r="A29" s="220" t="s">
        <v>287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288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>
        <v>29000000</v>
      </c>
      <c r="K30" s="7">
        <v>1000000</v>
      </c>
    </row>
    <row r="31" spans="1:11" ht="12.75">
      <c r="A31" s="223" t="s">
        <v>289</v>
      </c>
      <c r="B31" s="224"/>
      <c r="C31" s="224"/>
      <c r="D31" s="224"/>
      <c r="E31" s="224"/>
      <c r="F31" s="224"/>
      <c r="G31" s="224"/>
      <c r="H31" s="224"/>
      <c r="I31" s="1">
        <v>24</v>
      </c>
      <c r="J31" s="60">
        <f>SUM(J28:J30)</f>
        <v>1550000000</v>
      </c>
      <c r="K31" s="51">
        <f>SUM(K28:K30)</f>
        <v>538000000</v>
      </c>
    </row>
    <row r="32" spans="1:11" ht="12.75">
      <c r="A32" s="223" t="s">
        <v>290</v>
      </c>
      <c r="B32" s="224"/>
      <c r="C32" s="224"/>
      <c r="D32" s="224"/>
      <c r="E32" s="224"/>
      <c r="F32" s="224"/>
      <c r="G32" s="224"/>
      <c r="H32" s="224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23" t="s">
        <v>291</v>
      </c>
      <c r="B33" s="224"/>
      <c r="C33" s="224"/>
      <c r="D33" s="224"/>
      <c r="E33" s="224"/>
      <c r="F33" s="224"/>
      <c r="G33" s="224"/>
      <c r="H33" s="224"/>
      <c r="I33" s="1">
        <v>26</v>
      </c>
      <c r="J33" s="60">
        <f>IF(J31&gt;J27,J31-J27,0)</f>
        <v>1548000000</v>
      </c>
      <c r="K33" s="51">
        <f>IF(K31&gt;K27,K31-K27,0)</f>
        <v>491000000</v>
      </c>
    </row>
    <row r="34" spans="1:11" ht="12.75">
      <c r="A34" s="212" t="s">
        <v>292</v>
      </c>
      <c r="B34" s="213"/>
      <c r="C34" s="213"/>
      <c r="D34" s="213"/>
      <c r="E34" s="213"/>
      <c r="F34" s="213"/>
      <c r="G34" s="213"/>
      <c r="H34" s="213"/>
      <c r="I34" s="270"/>
      <c r="J34" s="270"/>
      <c r="K34" s="271"/>
    </row>
    <row r="35" spans="1:11" ht="12.75">
      <c r="A35" s="220" t="s">
        <v>293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/>
      <c r="K35" s="7"/>
    </row>
    <row r="36" spans="1:11" ht="12.75">
      <c r="A36" s="220" t="s">
        <v>294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5178000000</v>
      </c>
      <c r="K36" s="7">
        <v>11014000000</v>
      </c>
    </row>
    <row r="37" spans="1:11" ht="12.75">
      <c r="A37" s="220" t="s">
        <v>295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3" t="s">
        <v>296</v>
      </c>
      <c r="B38" s="224"/>
      <c r="C38" s="224"/>
      <c r="D38" s="224"/>
      <c r="E38" s="224"/>
      <c r="F38" s="224"/>
      <c r="G38" s="224"/>
      <c r="H38" s="224"/>
      <c r="I38" s="1">
        <v>30</v>
      </c>
      <c r="J38" s="60">
        <f>SUM(J35:J37)</f>
        <v>5178000000</v>
      </c>
      <c r="K38" s="51">
        <f>SUM(K35:K37)</f>
        <v>11014000000</v>
      </c>
    </row>
    <row r="39" spans="1:11" ht="12.75">
      <c r="A39" s="220" t="s">
        <v>297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4468000000</v>
      </c>
      <c r="K39" s="7">
        <v>10483000000</v>
      </c>
    </row>
    <row r="40" spans="1:11" ht="12.75">
      <c r="A40" s="220" t="s">
        <v>298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>
        <v>480000000</v>
      </c>
    </row>
    <row r="41" spans="1:11" ht="12.75">
      <c r="A41" s="220" t="s">
        <v>299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365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300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92000000</v>
      </c>
      <c r="K43" s="7">
        <v>230000000</v>
      </c>
    </row>
    <row r="44" spans="1:11" ht="12.75">
      <c r="A44" s="223" t="s">
        <v>301</v>
      </c>
      <c r="B44" s="224"/>
      <c r="C44" s="224"/>
      <c r="D44" s="224"/>
      <c r="E44" s="224"/>
      <c r="F44" s="224"/>
      <c r="G44" s="224"/>
      <c r="H44" s="224"/>
      <c r="I44" s="1">
        <v>36</v>
      </c>
      <c r="J44" s="60">
        <f>SUM(J39:J43)</f>
        <v>4560000000</v>
      </c>
      <c r="K44" s="51">
        <f>SUM(K39:K43)</f>
        <v>11193000000</v>
      </c>
    </row>
    <row r="45" spans="1:11" ht="12.75">
      <c r="A45" s="223" t="s">
        <v>302</v>
      </c>
      <c r="B45" s="224"/>
      <c r="C45" s="224"/>
      <c r="D45" s="224"/>
      <c r="E45" s="224"/>
      <c r="F45" s="224"/>
      <c r="G45" s="224"/>
      <c r="H45" s="224"/>
      <c r="I45" s="1">
        <v>37</v>
      </c>
      <c r="J45" s="60">
        <f>IF(J38&gt;J44,J38-J44,0)</f>
        <v>618000000</v>
      </c>
      <c r="K45" s="51">
        <f>IF(K38&gt;K44,K38-K44,0)</f>
        <v>0</v>
      </c>
    </row>
    <row r="46" spans="1:11" ht="12.75">
      <c r="A46" s="223" t="s">
        <v>303</v>
      </c>
      <c r="B46" s="224"/>
      <c r="C46" s="224"/>
      <c r="D46" s="224"/>
      <c r="E46" s="224"/>
      <c r="F46" s="224"/>
      <c r="G46" s="224"/>
      <c r="H46" s="224"/>
      <c r="I46" s="1">
        <v>38</v>
      </c>
      <c r="J46" s="60">
        <f>IF(J44&gt;J38,J44-J38,0)</f>
        <v>0</v>
      </c>
      <c r="K46" s="51">
        <f>IF(K44&gt;K38,K44-K38,0)</f>
        <v>179000000</v>
      </c>
    </row>
    <row r="47" spans="1:11" ht="12.75">
      <c r="A47" s="220" t="s">
        <v>304</v>
      </c>
      <c r="B47" s="221"/>
      <c r="C47" s="221"/>
      <c r="D47" s="221"/>
      <c r="E47" s="221"/>
      <c r="F47" s="221"/>
      <c r="G47" s="221"/>
      <c r="H47" s="221"/>
      <c r="I47" s="1">
        <v>39</v>
      </c>
      <c r="J47" s="60">
        <f>IF(J19-J20+J32-J33+J45-J46&gt;0,J19-J20+J32-J33+J45-J46,0)</f>
        <v>105000000</v>
      </c>
      <c r="K47" s="51">
        <f>IF(K19-K20+K32-K33+K45-K46&gt;0,K19-K20+K32-K33+K45-K46,0)</f>
        <v>0</v>
      </c>
    </row>
    <row r="48" spans="1:11" ht="12.75">
      <c r="A48" s="220" t="s">
        <v>305</v>
      </c>
      <c r="B48" s="221"/>
      <c r="C48" s="221"/>
      <c r="D48" s="221"/>
      <c r="E48" s="221"/>
      <c r="F48" s="221"/>
      <c r="G48" s="221"/>
      <c r="H48" s="221"/>
      <c r="I48" s="1">
        <v>40</v>
      </c>
      <c r="J48" s="60">
        <f>IF(J20-J19+J33-J32+J46-J45&gt;0,J20-J19+J33-J32+J46-J45,0)</f>
        <v>0</v>
      </c>
      <c r="K48" s="51">
        <f>IF(K20-K19+K33-K32+K46-K45&gt;0,K20-K19+K33-K32+K46-K45,0)</f>
        <v>13000000</v>
      </c>
    </row>
    <row r="49" spans="1:11" ht="12.75">
      <c r="A49" s="220" t="s">
        <v>306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367000000</v>
      </c>
      <c r="K49" s="7">
        <v>317000000</v>
      </c>
    </row>
    <row r="50" spans="1:11" ht="12.75">
      <c r="A50" s="220" t="s">
        <v>307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v>105000000</v>
      </c>
      <c r="K50" s="7"/>
    </row>
    <row r="51" spans="1:11" ht="12.75">
      <c r="A51" s="220" t="s">
        <v>308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>
        <v>13000000</v>
      </c>
    </row>
    <row r="52" spans="1:11" ht="12.75">
      <c r="A52" s="226" t="s">
        <v>309</v>
      </c>
      <c r="B52" s="227"/>
      <c r="C52" s="227"/>
      <c r="D52" s="227"/>
      <c r="E52" s="227"/>
      <c r="F52" s="227"/>
      <c r="G52" s="227"/>
      <c r="H52" s="227"/>
      <c r="I52" s="4">
        <v>44</v>
      </c>
      <c r="J52" s="61">
        <f>J49+J50-J51</f>
        <v>472000000</v>
      </c>
      <c r="K52" s="58">
        <f>K49+K50-K51</f>
        <v>304000000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35:K37 J49:K51 J39:K43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2:K52 J44:K48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6" t="s">
        <v>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5" t="s">
        <v>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78" t="s">
        <v>16</v>
      </c>
      <c r="B4" s="278"/>
      <c r="C4" s="278"/>
      <c r="D4" s="278"/>
      <c r="E4" s="278"/>
      <c r="F4" s="278"/>
      <c r="G4" s="278"/>
      <c r="H4" s="278"/>
      <c r="I4" s="62" t="s">
        <v>53</v>
      </c>
      <c r="J4" s="63" t="s">
        <v>58</v>
      </c>
      <c r="K4" s="63" t="s">
        <v>59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8">
        <v>2</v>
      </c>
      <c r="J5" s="69" t="s">
        <v>55</v>
      </c>
      <c r="K5" s="69" t="s">
        <v>56</v>
      </c>
    </row>
    <row r="6" spans="1:11" ht="12.75">
      <c r="A6" s="212" t="s">
        <v>35</v>
      </c>
      <c r="B6" s="213"/>
      <c r="C6" s="213"/>
      <c r="D6" s="213"/>
      <c r="E6" s="213"/>
      <c r="F6" s="213"/>
      <c r="G6" s="213"/>
      <c r="H6" s="213"/>
      <c r="I6" s="270"/>
      <c r="J6" s="270"/>
      <c r="K6" s="271"/>
    </row>
    <row r="7" spans="1:11" ht="12.75">
      <c r="A7" s="220" t="s">
        <v>50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23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24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25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26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23" t="s">
        <v>49</v>
      </c>
      <c r="B12" s="224"/>
      <c r="C12" s="224"/>
      <c r="D12" s="224"/>
      <c r="E12" s="224"/>
      <c r="F12" s="224"/>
      <c r="G12" s="224"/>
      <c r="H12" s="224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0" t="s">
        <v>27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28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29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30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31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32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23" t="s">
        <v>13</v>
      </c>
      <c r="B19" s="224"/>
      <c r="C19" s="224"/>
      <c r="D19" s="224"/>
      <c r="E19" s="224"/>
      <c r="F19" s="224"/>
      <c r="G19" s="224"/>
      <c r="H19" s="224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23" t="s">
        <v>17</v>
      </c>
      <c r="B20" s="281"/>
      <c r="C20" s="281"/>
      <c r="D20" s="281"/>
      <c r="E20" s="281"/>
      <c r="F20" s="281"/>
      <c r="G20" s="281"/>
      <c r="H20" s="282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35" t="s">
        <v>18</v>
      </c>
      <c r="B21" s="279"/>
      <c r="C21" s="279"/>
      <c r="D21" s="279"/>
      <c r="E21" s="279"/>
      <c r="F21" s="279"/>
      <c r="G21" s="279"/>
      <c r="H21" s="280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12" t="s">
        <v>36</v>
      </c>
      <c r="B22" s="213"/>
      <c r="C22" s="213"/>
      <c r="D22" s="213"/>
      <c r="E22" s="213"/>
      <c r="F22" s="213"/>
      <c r="G22" s="213"/>
      <c r="H22" s="213"/>
      <c r="I22" s="270"/>
      <c r="J22" s="270"/>
      <c r="K22" s="271"/>
    </row>
    <row r="23" spans="1:11" ht="12.75">
      <c r="A23" s="220" t="s">
        <v>41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42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60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61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43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23" t="s">
        <v>22</v>
      </c>
      <c r="B28" s="224"/>
      <c r="C28" s="224"/>
      <c r="D28" s="224"/>
      <c r="E28" s="224"/>
      <c r="F28" s="224"/>
      <c r="G28" s="224"/>
      <c r="H28" s="224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0" t="s">
        <v>0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1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2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23" t="s">
        <v>14</v>
      </c>
      <c r="B32" s="224"/>
      <c r="C32" s="224"/>
      <c r="D32" s="224"/>
      <c r="E32" s="224"/>
      <c r="F32" s="224"/>
      <c r="G32" s="224"/>
      <c r="H32" s="224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23" t="s">
        <v>19</v>
      </c>
      <c r="B33" s="224"/>
      <c r="C33" s="224"/>
      <c r="D33" s="224"/>
      <c r="E33" s="224"/>
      <c r="F33" s="224"/>
      <c r="G33" s="224"/>
      <c r="H33" s="224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23" t="s">
        <v>20</v>
      </c>
      <c r="B34" s="224"/>
      <c r="C34" s="224"/>
      <c r="D34" s="224"/>
      <c r="E34" s="224"/>
      <c r="F34" s="224"/>
      <c r="G34" s="224"/>
      <c r="H34" s="224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12" t="s">
        <v>37</v>
      </c>
      <c r="B35" s="213"/>
      <c r="C35" s="213"/>
      <c r="D35" s="213"/>
      <c r="E35" s="213"/>
      <c r="F35" s="213"/>
      <c r="G35" s="213"/>
      <c r="H35" s="213"/>
      <c r="I35" s="270">
        <v>0</v>
      </c>
      <c r="J35" s="270"/>
      <c r="K35" s="271"/>
    </row>
    <row r="36" spans="1:11" ht="12.75">
      <c r="A36" s="220" t="s">
        <v>44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6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7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23" t="s">
        <v>15</v>
      </c>
      <c r="B39" s="224"/>
      <c r="C39" s="224"/>
      <c r="D39" s="224"/>
      <c r="E39" s="224"/>
      <c r="F39" s="224"/>
      <c r="G39" s="224"/>
      <c r="H39" s="224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0" t="s">
        <v>8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9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10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11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12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23" t="s">
        <v>33</v>
      </c>
      <c r="B45" s="224"/>
      <c r="C45" s="224"/>
      <c r="D45" s="224"/>
      <c r="E45" s="224"/>
      <c r="F45" s="224"/>
      <c r="G45" s="224"/>
      <c r="H45" s="224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23" t="s">
        <v>39</v>
      </c>
      <c r="B46" s="224"/>
      <c r="C46" s="224"/>
      <c r="D46" s="224"/>
      <c r="E46" s="224"/>
      <c r="F46" s="224"/>
      <c r="G46" s="224"/>
      <c r="H46" s="224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23" t="s">
        <v>40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23" t="s">
        <v>34</v>
      </c>
      <c r="B48" s="224"/>
      <c r="C48" s="224"/>
      <c r="D48" s="224"/>
      <c r="E48" s="224"/>
      <c r="F48" s="224"/>
      <c r="G48" s="224"/>
      <c r="H48" s="224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3" t="s">
        <v>5</v>
      </c>
      <c r="B49" s="224"/>
      <c r="C49" s="224"/>
      <c r="D49" s="224"/>
      <c r="E49" s="224"/>
      <c r="F49" s="224"/>
      <c r="G49" s="224"/>
      <c r="H49" s="224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3" t="s">
        <v>38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/>
    </row>
    <row r="51" spans="1:11" ht="12.75">
      <c r="A51" s="223" t="s">
        <v>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</row>
    <row r="52" spans="1:11" ht="12.75">
      <c r="A52" s="223" t="s">
        <v>46</v>
      </c>
      <c r="B52" s="224"/>
      <c r="C52" s="224"/>
      <c r="D52" s="224"/>
      <c r="E52" s="224"/>
      <c r="F52" s="224"/>
      <c r="G52" s="224"/>
      <c r="H52" s="224"/>
      <c r="I52" s="1">
        <v>44</v>
      </c>
      <c r="J52" s="5"/>
      <c r="K52" s="7"/>
    </row>
    <row r="53" spans="1:11" ht="12.75">
      <c r="A53" s="235" t="s">
        <v>47</v>
      </c>
      <c r="B53" s="236"/>
      <c r="C53" s="236"/>
      <c r="D53" s="236"/>
      <c r="E53" s="236"/>
      <c r="F53" s="236"/>
      <c r="G53" s="236"/>
      <c r="H53" s="236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9" sqref="A9:H9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1.140625" style="72" customWidth="1"/>
    <col min="11" max="11" width="10.7109375" style="72" customWidth="1"/>
    <col min="12" max="16384" width="9.140625" style="72" customWidth="1"/>
  </cols>
  <sheetData>
    <row r="1" spans="1:12" ht="12.75">
      <c r="A1" s="301" t="s">
        <v>310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  <c r="L1" s="71"/>
    </row>
    <row r="2" spans="1:12" ht="15.75">
      <c r="A2" s="40"/>
      <c r="B2" s="70"/>
      <c r="C2" s="286" t="s">
        <v>311</v>
      </c>
      <c r="D2" s="286"/>
      <c r="E2" s="73">
        <v>40544</v>
      </c>
      <c r="F2" s="41" t="s">
        <v>122</v>
      </c>
      <c r="G2" s="287">
        <v>40724</v>
      </c>
      <c r="H2" s="288"/>
      <c r="I2" s="70"/>
      <c r="J2" s="70"/>
      <c r="K2" s="70"/>
      <c r="L2" s="74"/>
    </row>
    <row r="3" spans="1:11" ht="24">
      <c r="A3" s="289" t="s">
        <v>219</v>
      </c>
      <c r="B3" s="289"/>
      <c r="C3" s="289"/>
      <c r="D3" s="289"/>
      <c r="E3" s="289"/>
      <c r="F3" s="289"/>
      <c r="G3" s="289"/>
      <c r="H3" s="289"/>
      <c r="I3" s="77" t="s">
        <v>220</v>
      </c>
      <c r="J3" s="78" t="s">
        <v>221</v>
      </c>
      <c r="K3" s="78" t="s">
        <v>222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0">
        <v>2</v>
      </c>
      <c r="J4" s="79" t="s">
        <v>55</v>
      </c>
      <c r="K4" s="79" t="s">
        <v>56</v>
      </c>
    </row>
    <row r="5" spans="1:11" ht="12.75">
      <c r="A5" s="291" t="s">
        <v>312</v>
      </c>
      <c r="B5" s="292"/>
      <c r="C5" s="292"/>
      <c r="D5" s="292"/>
      <c r="E5" s="292"/>
      <c r="F5" s="292"/>
      <c r="G5" s="292"/>
      <c r="H5" s="292"/>
      <c r="I5" s="42">
        <v>1</v>
      </c>
      <c r="J5" s="43">
        <v>9000000000</v>
      </c>
      <c r="K5" s="43">
        <v>9000000000</v>
      </c>
    </row>
    <row r="6" spans="1:11" ht="12.75">
      <c r="A6" s="291" t="s">
        <v>313</v>
      </c>
      <c r="B6" s="292"/>
      <c r="C6" s="292"/>
      <c r="D6" s="292"/>
      <c r="E6" s="292"/>
      <c r="F6" s="292"/>
      <c r="G6" s="292"/>
      <c r="H6" s="292"/>
      <c r="I6" s="42">
        <v>2</v>
      </c>
      <c r="J6" s="44"/>
      <c r="K6" s="44"/>
    </row>
    <row r="7" spans="1:11" ht="12.75">
      <c r="A7" s="291" t="s">
        <v>314</v>
      </c>
      <c r="B7" s="292"/>
      <c r="C7" s="292"/>
      <c r="D7" s="292"/>
      <c r="E7" s="292"/>
      <c r="F7" s="292"/>
      <c r="G7" s="292"/>
      <c r="H7" s="292"/>
      <c r="I7" s="42">
        <v>3</v>
      </c>
      <c r="J7" s="44">
        <v>2351000000</v>
      </c>
      <c r="K7" s="44">
        <v>1651000000</v>
      </c>
    </row>
    <row r="8" spans="1:11" ht="12.75">
      <c r="A8" s="291" t="s">
        <v>315</v>
      </c>
      <c r="B8" s="292"/>
      <c r="C8" s="292"/>
      <c r="D8" s="292"/>
      <c r="E8" s="292"/>
      <c r="F8" s="292"/>
      <c r="G8" s="292"/>
      <c r="H8" s="292"/>
      <c r="I8" s="42">
        <v>4</v>
      </c>
      <c r="J8" s="44">
        <v>463000000</v>
      </c>
      <c r="K8" s="44">
        <f>1424000000-480000000</f>
        <v>944000000</v>
      </c>
    </row>
    <row r="9" spans="1:11" ht="12.75">
      <c r="A9" s="291" t="s">
        <v>316</v>
      </c>
      <c r="B9" s="292"/>
      <c r="C9" s="292"/>
      <c r="D9" s="292"/>
      <c r="E9" s="292"/>
      <c r="F9" s="292"/>
      <c r="G9" s="292"/>
      <c r="H9" s="292"/>
      <c r="I9" s="42">
        <v>5</v>
      </c>
      <c r="J9" s="44">
        <v>-108000000</v>
      </c>
      <c r="K9" s="44">
        <v>1946000000</v>
      </c>
    </row>
    <row r="10" spans="1:11" ht="12.75">
      <c r="A10" s="291" t="s">
        <v>317</v>
      </c>
      <c r="B10" s="292"/>
      <c r="C10" s="292"/>
      <c r="D10" s="292"/>
      <c r="E10" s="292"/>
      <c r="F10" s="292"/>
      <c r="G10" s="292"/>
      <c r="H10" s="292"/>
      <c r="I10" s="42">
        <v>6</v>
      </c>
      <c r="J10" s="44"/>
      <c r="K10" s="44"/>
    </row>
    <row r="11" spans="1:11" ht="12.75">
      <c r="A11" s="291" t="s">
        <v>318</v>
      </c>
      <c r="B11" s="292"/>
      <c r="C11" s="292"/>
      <c r="D11" s="292"/>
      <c r="E11" s="292"/>
      <c r="F11" s="292"/>
      <c r="G11" s="292"/>
      <c r="H11" s="292"/>
      <c r="I11" s="42">
        <v>7</v>
      </c>
      <c r="J11" s="44"/>
      <c r="K11" s="44"/>
    </row>
    <row r="12" spans="1:11" ht="12.75">
      <c r="A12" s="291" t="s">
        <v>319</v>
      </c>
      <c r="B12" s="292"/>
      <c r="C12" s="292"/>
      <c r="D12" s="292"/>
      <c r="E12" s="292"/>
      <c r="F12" s="292"/>
      <c r="G12" s="292"/>
      <c r="H12" s="292"/>
      <c r="I12" s="42">
        <v>8</v>
      </c>
      <c r="J12" s="44"/>
      <c r="K12" s="44"/>
    </row>
    <row r="13" spans="1:11" ht="12.75">
      <c r="A13" s="291" t="s">
        <v>320</v>
      </c>
      <c r="B13" s="292"/>
      <c r="C13" s="292"/>
      <c r="D13" s="292"/>
      <c r="E13" s="292"/>
      <c r="F13" s="292"/>
      <c r="G13" s="292"/>
      <c r="H13" s="292"/>
      <c r="I13" s="42">
        <v>9</v>
      </c>
      <c r="J13" s="44">
        <v>-16000000</v>
      </c>
      <c r="K13" s="44">
        <v>32000000</v>
      </c>
    </row>
    <row r="14" spans="1:11" ht="12.75">
      <c r="A14" s="293" t="s">
        <v>321</v>
      </c>
      <c r="B14" s="294"/>
      <c r="C14" s="294"/>
      <c r="D14" s="294"/>
      <c r="E14" s="294"/>
      <c r="F14" s="294"/>
      <c r="G14" s="294"/>
      <c r="H14" s="294"/>
      <c r="I14" s="42">
        <v>10</v>
      </c>
      <c r="J14" s="75">
        <f>SUM(J5:J13)</f>
        <v>11690000000</v>
      </c>
      <c r="K14" s="75">
        <f>SUM(K5:K13)</f>
        <v>13573000000</v>
      </c>
    </row>
    <row r="15" spans="1:11" ht="12.75">
      <c r="A15" s="291" t="s">
        <v>322</v>
      </c>
      <c r="B15" s="292"/>
      <c r="C15" s="292"/>
      <c r="D15" s="292"/>
      <c r="E15" s="292"/>
      <c r="F15" s="292"/>
      <c r="G15" s="292"/>
      <c r="H15" s="292"/>
      <c r="I15" s="42">
        <v>11</v>
      </c>
      <c r="J15" s="44">
        <v>40000000</v>
      </c>
      <c r="K15" s="44">
        <v>-689000000</v>
      </c>
    </row>
    <row r="16" spans="1:11" ht="12.75">
      <c r="A16" s="291" t="s">
        <v>323</v>
      </c>
      <c r="B16" s="292"/>
      <c r="C16" s="292"/>
      <c r="D16" s="292"/>
      <c r="E16" s="292"/>
      <c r="F16" s="292"/>
      <c r="G16" s="292"/>
      <c r="H16" s="292"/>
      <c r="I16" s="42">
        <v>12</v>
      </c>
      <c r="J16" s="44"/>
      <c r="K16" s="44"/>
    </row>
    <row r="17" spans="1:11" ht="12.75">
      <c r="A17" s="291" t="s">
        <v>324</v>
      </c>
      <c r="B17" s="292"/>
      <c r="C17" s="292"/>
      <c r="D17" s="292"/>
      <c r="E17" s="292"/>
      <c r="F17" s="292"/>
      <c r="G17" s="292"/>
      <c r="H17" s="292"/>
      <c r="I17" s="42">
        <v>13</v>
      </c>
      <c r="J17" s="44"/>
      <c r="K17" s="44"/>
    </row>
    <row r="18" spans="1:11" ht="12.75">
      <c r="A18" s="291" t="s">
        <v>325</v>
      </c>
      <c r="B18" s="292"/>
      <c r="C18" s="292"/>
      <c r="D18" s="292"/>
      <c r="E18" s="292"/>
      <c r="F18" s="292"/>
      <c r="G18" s="292"/>
      <c r="H18" s="292"/>
      <c r="I18" s="42">
        <v>14</v>
      </c>
      <c r="J18" s="44"/>
      <c r="K18" s="44"/>
    </row>
    <row r="19" spans="1:11" ht="12.75">
      <c r="A19" s="291" t="s">
        <v>326</v>
      </c>
      <c r="B19" s="292"/>
      <c r="C19" s="292"/>
      <c r="D19" s="292"/>
      <c r="E19" s="292"/>
      <c r="F19" s="292"/>
      <c r="G19" s="292"/>
      <c r="H19" s="292"/>
      <c r="I19" s="42">
        <v>15</v>
      </c>
      <c r="J19" s="44"/>
      <c r="K19" s="44"/>
    </row>
    <row r="20" spans="1:11" ht="12.75">
      <c r="A20" s="291" t="s">
        <v>327</v>
      </c>
      <c r="B20" s="292"/>
      <c r="C20" s="292"/>
      <c r="D20" s="292"/>
      <c r="E20" s="292"/>
      <c r="F20" s="292"/>
      <c r="G20" s="292"/>
      <c r="H20" s="292"/>
      <c r="I20" s="42">
        <v>16</v>
      </c>
      <c r="J20" s="44">
        <v>-134000000</v>
      </c>
      <c r="K20" s="44">
        <v>1951000000</v>
      </c>
    </row>
    <row r="21" spans="1:11" ht="12.75">
      <c r="A21" s="293" t="s">
        <v>328</v>
      </c>
      <c r="B21" s="294"/>
      <c r="C21" s="294"/>
      <c r="D21" s="294"/>
      <c r="E21" s="294"/>
      <c r="F21" s="294"/>
      <c r="G21" s="294"/>
      <c r="H21" s="294"/>
      <c r="I21" s="42">
        <v>17</v>
      </c>
      <c r="J21" s="76">
        <f>SUM(J15:J20)</f>
        <v>-94000000</v>
      </c>
      <c r="K21" s="76">
        <f>SUM(K15:K20)</f>
        <v>1262000000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5" t="s">
        <v>329</v>
      </c>
      <c r="B23" s="296"/>
      <c r="C23" s="296"/>
      <c r="D23" s="296"/>
      <c r="E23" s="296"/>
      <c r="F23" s="296"/>
      <c r="G23" s="296"/>
      <c r="H23" s="296"/>
      <c r="I23" s="45">
        <v>18</v>
      </c>
      <c r="J23" s="43">
        <v>11690000000</v>
      </c>
      <c r="K23" s="43">
        <v>13573000000</v>
      </c>
    </row>
    <row r="24" spans="1:11" ht="17.25" customHeight="1">
      <c r="A24" s="297" t="s">
        <v>330</v>
      </c>
      <c r="B24" s="298"/>
      <c r="C24" s="298"/>
      <c r="D24" s="298"/>
      <c r="E24" s="298"/>
      <c r="F24" s="298"/>
      <c r="G24" s="298"/>
      <c r="H24" s="298"/>
      <c r="I24" s="46">
        <v>19</v>
      </c>
      <c r="J24" s="76">
        <v>8000000</v>
      </c>
      <c r="K24" s="76">
        <v>1000000</v>
      </c>
    </row>
    <row r="25" spans="1:11" ht="30" customHeight="1">
      <c r="A25" s="299" t="s">
        <v>331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20" sqref="D20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8" t="s">
        <v>54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9" t="s">
        <v>57</v>
      </c>
      <c r="B4" s="310"/>
      <c r="C4" s="310"/>
      <c r="D4" s="310"/>
      <c r="E4" s="310"/>
      <c r="F4" s="310"/>
      <c r="G4" s="310"/>
      <c r="H4" s="310"/>
      <c r="I4" s="310"/>
      <c r="J4" s="311"/>
    </row>
    <row r="5" spans="1:10" ht="12.75" customHeight="1">
      <c r="A5" s="312"/>
      <c r="B5" s="313"/>
      <c r="C5" s="313"/>
      <c r="D5" s="313"/>
      <c r="E5" s="313"/>
      <c r="F5" s="313"/>
      <c r="G5" s="313"/>
      <c r="H5" s="313"/>
      <c r="I5" s="313"/>
      <c r="J5" s="314"/>
    </row>
    <row r="6" spans="1:10" ht="12.75" customHeight="1">
      <c r="A6" s="312"/>
      <c r="B6" s="313"/>
      <c r="C6" s="313"/>
      <c r="D6" s="313"/>
      <c r="E6" s="313"/>
      <c r="F6" s="313"/>
      <c r="G6" s="313"/>
      <c r="H6" s="313"/>
      <c r="I6" s="313"/>
      <c r="J6" s="314"/>
    </row>
    <row r="7" spans="1:10" ht="12.75" customHeight="1">
      <c r="A7" s="312"/>
      <c r="B7" s="313"/>
      <c r="C7" s="313"/>
      <c r="D7" s="313"/>
      <c r="E7" s="313"/>
      <c r="F7" s="313"/>
      <c r="G7" s="313"/>
      <c r="H7" s="313"/>
      <c r="I7" s="313"/>
      <c r="J7" s="314"/>
    </row>
    <row r="8" spans="1:10" ht="12.75" customHeight="1">
      <c r="A8" s="312"/>
      <c r="B8" s="313"/>
      <c r="C8" s="313"/>
      <c r="D8" s="313"/>
      <c r="E8" s="313"/>
      <c r="F8" s="313"/>
      <c r="G8" s="313"/>
      <c r="H8" s="313"/>
      <c r="I8" s="313"/>
      <c r="J8" s="314"/>
    </row>
    <row r="9" spans="1:10" ht="12.75" customHeight="1">
      <c r="A9" s="312"/>
      <c r="B9" s="313"/>
      <c r="C9" s="313"/>
      <c r="D9" s="313"/>
      <c r="E9" s="313"/>
      <c r="F9" s="313"/>
      <c r="G9" s="313"/>
      <c r="H9" s="313"/>
      <c r="I9" s="313"/>
      <c r="J9" s="314"/>
    </row>
    <row r="10" spans="1:10" ht="12.75" customHeight="1">
      <c r="A10" s="312"/>
      <c r="B10" s="313"/>
      <c r="C10" s="313"/>
      <c r="D10" s="313"/>
      <c r="E10" s="313"/>
      <c r="F10" s="313"/>
      <c r="G10" s="313"/>
      <c r="H10" s="313"/>
      <c r="I10" s="313"/>
      <c r="J10" s="314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KBogunov</cp:lastModifiedBy>
  <cp:lastPrinted>2011-07-18T13:40:37Z</cp:lastPrinted>
  <dcterms:created xsi:type="dcterms:W3CDTF">2008-10-17T11:51:54Z</dcterms:created>
  <dcterms:modified xsi:type="dcterms:W3CDTF">2011-07-28T13:24:54Z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