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2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<sst xmlns="http://schemas.openxmlformats.org/spreadsheetml/2006/main" count="415" uniqueCount="377">
  <si>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</si>
  <si>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</si>
  <si>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</si>
  <si>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</si>
  <si>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</si>
  <si>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</si>
  <si>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</si>
  <si>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</si>
  <si>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</si>
  <si>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</si>
  <si>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</si>
  <si>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</si>
  <si>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</si>
  <si>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</si>
  <si>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</si>
  <si>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</si>
  <si>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</si>
  <si>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</si>
  <si>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</si>
  <si>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</si>
  <si>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</si>
  <si>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</si>
  <si>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</si>
  <si>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</si>
  <si>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</si>
  <si>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</si>
  <si>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</si>
  <si>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</si>
  <si>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</si>
  <si>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</si>
  <si>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</si>
  <si>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</si>
  <si>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</si>
  <si>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</si>
  <si>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</si>
  <si>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</si>
  <si>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</si>
  <si>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</si>
  <si>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</si>
  <si>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</si>
  <si>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</si>
  <si>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</si>
  <si>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</si>
  <si>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</si>
  <si>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</si>
  <si>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</si>
  <si>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</si>
  <si>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</si>
  <si>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</si>
  <si>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</si>
  <si>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</si>
  <si>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</si>
  <si>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</si>
  <si>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</si>
  <si>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</si>
  <si>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</si>
  <si>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</si>
  <si>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</si>
  <si>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</si>
  <si>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</si>
  <si>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</si>
  <si>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</si>
  <si>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</si>
  <si>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</si>
  <si>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</si>
  <si>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</si>
  <si>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</si>
  <si>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</si>
  <si>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</si>
  <si>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</si>
  <si>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</si>
  <si>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</si>
  <si>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</si>
  <si>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</si>
  <si>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</si>
  <si>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</si>
  <si>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</si>
  <si>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</si>
  <si>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</si>
  <si>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</si>
  <si>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</si>
  <si>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</si>
  <si>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</si>
  <si>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</si>
  <si>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</si>
  <si>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</si>
  <si>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INA d.d.</t>
  </si>
  <si>
    <t>INA Industrija nafte d.d.</t>
  </si>
  <si>
    <t>Marković Ratko</t>
  </si>
  <si>
    <t>ratko.markovic@ina.hr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</si>
  <si>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</si>
  <si>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</si>
  <si>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</si>
  <si>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</si>
  <si>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</si>
  <si>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</si>
  <si>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</si>
  <si>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</si>
  <si>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</si>
  <si>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</si>
  <si>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</si>
  <si>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</si>
  <si>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</si>
  <si>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</si>
  <si>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</si>
  <si>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</si>
  <si>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</si>
  <si>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</si>
  <si>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</si>
  <si>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</si>
  <si>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</si>
  <si>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</si>
  <si>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</si>
  <si>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</si>
  <si>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</si>
  <si>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</si>
  <si>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</si>
  <si>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</si>
  <si>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</si>
  <si>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</si>
  <si>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</si>
  <si>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</si>
  <si>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YES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</si>
  <si>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</si>
  <si>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</si>
  <si>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</si>
  <si>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</si>
  <si>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</si>
  <si>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</si>
  <si>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</si>
  <si>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</si>
  <si>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</si>
  <si>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</si>
  <si>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</si>
  <si>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</si>
  <si>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</si>
  <si>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</si>
  <si>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</si>
  <si>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</si>
  <si>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</si>
  <si>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</si>
  <si>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</si>
  <si>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</si>
  <si>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</si>
  <si>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</si>
  <si>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</si>
  <si>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</si>
  <si>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</si>
  <si>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</si>
  <si>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</si>
  <si>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</si>
  <si>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</si>
  <si>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</si>
  <si>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</si>
  <si>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</si>
  <si>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</si>
  <si>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</si>
  <si>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</si>
  <si>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</si>
  <si>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</si>
  <si>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</si>
  <si>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</si>
  <si>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</si>
  <si>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</si>
  <si>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</si>
  <si>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</si>
  <si>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</si>
  <si>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</si>
  <si>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</si>
  <si>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</si>
  <si>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</si>
  <si>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</si>
  <si>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</si>
  <si>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</si>
  <si>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</si>
  <si>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</si>
  <si>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</si>
  <si>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</si>
  <si>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</si>
  <si>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</si>
  <si>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</si>
  <si>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</si>
  <si>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</si>
  <si>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</si>
  <si>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</si>
  <si>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</si>
  <si>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</si>
  <si>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</si>
  <si>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</si>
  <si>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</si>
  <si>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</si>
  <si>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</si>
  <si>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</si>
  <si>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</si>
  <si>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</si>
  <si>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</si>
  <si>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</si>
  <si>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</si>
  <si>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</si>
  <si>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</si>
  <si>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</si>
  <si>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</si>
  <si>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</si>
  <si>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</si>
  <si>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</si>
  <si>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</si>
  <si>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</si>
  <si>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</si>
  <si>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</si>
  <si>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</si>
  <si>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</si>
  <si>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</si>
  <si>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</si>
  <si>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</si>
  <si>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</si>
  <si>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</si>
  <si>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</si>
  <si>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</si>
  <si>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</si>
  <si>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</si>
  <si>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</si>
  <si>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</si>
  <si>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</si>
  <si>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</si>
  <si>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</si>
  <si>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</si>
  <si>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as at 31 March 2011</t>
  </si>
  <si>
    <t>PROFIT AND LOSS</t>
  </si>
  <si>
    <t>for the period 01 January 2011 to 31 March 2011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</si>
  <si>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</si>
  <si>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</si>
  <si>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</si>
  <si>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</si>
  <si>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</si>
  <si>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</si>
  <si>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</si>
  <si>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</si>
  <si>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</si>
  <si>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</si>
  <si>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</si>
  <si>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</si>
  <si>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</si>
  <si>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</si>
  <si>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</si>
  <si>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</si>
  <si>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</si>
  <si>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</si>
  <si>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</si>
  <si>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</si>
  <si>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</si>
  <si>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</si>
  <si>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</si>
  <si>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</si>
  <si>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</si>
  <si>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</si>
  <si>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</si>
  <si>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</si>
  <si>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</si>
  <si>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</si>
  <si>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</si>
  <si>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</si>
  <si>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</si>
  <si>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</si>
  <si>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</si>
  <si>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</si>
  <si>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</si>
  <si>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</si>
  <si>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</si>
  <si>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in the period 01 January 2011 to 31 March 2011.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</si>
  <si>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</si>
  <si>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</si>
  <si>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</si>
  <si>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</si>
  <si>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</si>
  <si>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</si>
  <si>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</si>
  <si>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</si>
  <si>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</si>
  <si>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</si>
  <si>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</si>
  <si>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</si>
  <si>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</si>
  <si>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</si>
  <si>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</si>
  <si>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</si>
  <si>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</si>
  <si>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</si>
  <si>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</si>
  <si>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</si>
  <si>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</si>
  <si>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</si>
  <si>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</si>
  <si>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</si>
  <si>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</si>
  <si>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</si>
  <si>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</si>
  <si>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</si>
  <si>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</si>
  <si>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</si>
  <si>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</si>
  <si>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</si>
  <si>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</si>
  <si>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</si>
  <si>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</si>
  <si>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</si>
  <si>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</si>
  <si>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</si>
  <si>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</si>
  <si>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</si>
  <si>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</si>
  <si>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</si>
  <si>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</si>
  <si>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</si>
  <si>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</si>
  <si>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</si>
  <si>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</si>
  <si>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</si>
  <si>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</si>
  <si>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</si>
  <si>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</si>
  <si>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</si>
  <si>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</si>
  <si>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</si>
  <si>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</si>
  <si>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</si>
  <si>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</si>
  <si>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</si>
  <si>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</si>
  <si>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</si>
  <si>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</si>
  <si>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</si>
  <si>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</si>
  <si>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</si>
  <si>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</si>
  <si>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</si>
  <si>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</si>
  <si>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</si>
  <si>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</si>
  <si>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</si>
  <si>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31 March 2011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</si>
  <si>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</si>
  <si>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</si>
  <si>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</si>
  <si>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</si>
  <si>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</si>
  <si>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</si>
  <si>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</si>
  <si>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</si>
  <si>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</si>
  <si>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</si>
  <si>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</si>
  <si>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</si>
  <si>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</si>
  <si>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</si>
  <si>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</si>
  <si>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</si>
  <si>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</si>
  <si>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</si>
  <si>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</si>
  <si>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</si>
  <si>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</si>
  <si>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</si>
  <si>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</si>
  <si>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</si>
  <si>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</si>
  <si>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</si>
  <si>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</si>
  <si>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</si>
  <si>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</si>
  <si>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</si>
  <si>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</si>
  <si>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</si>
  <si>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</si>
  <si>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</si>
  <si>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</si>
  <si>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01 45 92 553</t>
  </si>
  <si>
    <t>01 45 92 306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</si>
</sst>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4" fillId="0" borderId="15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20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center"/>
      <protection hidden="1"/>
    </xf>
    <xf numFmtId="0" fontId="2" fillId="2" borderId="18" xfId="22" applyFont="1" applyFill="1" applyBorder="1" applyAlignment="1" applyProtection="1">
      <alignment horizontal="righ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3" fillId="0" borderId="19" xfId="22" applyFont="1" applyBorder="1" applyAlignment="1">
      <alignment/>
      <protection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0" fontId="3" fillId="0" borderId="15" xfId="22" applyFont="1" applyBorder="1" applyAlignment="1" applyProtection="1">
      <alignment horizontal="right"/>
      <protection hidden="1"/>
    </xf>
    <xf numFmtId="49" fontId="2" fillId="2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4" fillId="2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13" fillId="0" borderId="18" xfId="21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K41" sqref="K4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8" t="s">
        <v>91</v>
      </c>
      <c r="B1" s="159"/>
      <c r="C1" s="159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95" t="s">
        <v>92</v>
      </c>
      <c r="B2" s="196"/>
      <c r="C2" s="196"/>
      <c r="D2" s="197"/>
      <c r="E2" s="203" t="s">
        <v>93</v>
      </c>
      <c r="F2" s="204"/>
      <c r="G2" s="127" t="s">
        <v>124</v>
      </c>
      <c r="H2" s="126" t="s">
        <v>339</v>
      </c>
      <c r="I2" s="125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198" t="s">
        <v>123</v>
      </c>
      <c r="B4" s="199"/>
      <c r="C4" s="199"/>
      <c r="D4" s="199"/>
      <c r="E4" s="199"/>
      <c r="F4" s="199"/>
      <c r="G4" s="199"/>
      <c r="H4" s="199"/>
      <c r="I4" s="200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71" t="s">
        <v>94</v>
      </c>
      <c r="B6" s="147"/>
      <c r="C6" s="143" t="s">
        <v>62</v>
      </c>
      <c r="D6" s="144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201" t="s">
        <v>95</v>
      </c>
      <c r="B8" s="202"/>
      <c r="C8" s="143" t="s">
        <v>63</v>
      </c>
      <c r="D8" s="144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66" t="s">
        <v>96</v>
      </c>
      <c r="B10" s="193"/>
      <c r="C10" s="143" t="s">
        <v>64</v>
      </c>
      <c r="D10" s="144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194"/>
      <c r="B11" s="193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71" t="s">
        <v>97</v>
      </c>
      <c r="B12" s="147"/>
      <c r="C12" s="152" t="s">
        <v>65</v>
      </c>
      <c r="D12" s="186"/>
      <c r="E12" s="186"/>
      <c r="F12" s="186"/>
      <c r="G12" s="186"/>
      <c r="H12" s="186"/>
      <c r="I12" s="187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71" t="s">
        <v>98</v>
      </c>
      <c r="B14" s="147"/>
      <c r="C14" s="191">
        <v>10000</v>
      </c>
      <c r="D14" s="192"/>
      <c r="E14" s="13"/>
      <c r="F14" s="152" t="s">
        <v>66</v>
      </c>
      <c r="G14" s="186"/>
      <c r="H14" s="186"/>
      <c r="I14" s="187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71" t="s">
        <v>99</v>
      </c>
      <c r="B16" s="147"/>
      <c r="C16" s="152" t="s">
        <v>67</v>
      </c>
      <c r="D16" s="186"/>
      <c r="E16" s="186"/>
      <c r="F16" s="186"/>
      <c r="G16" s="186"/>
      <c r="H16" s="186"/>
      <c r="I16" s="187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71" t="s">
        <v>100</v>
      </c>
      <c r="B18" s="147"/>
      <c r="C18" s="188"/>
      <c r="D18" s="189"/>
      <c r="E18" s="189"/>
      <c r="F18" s="189"/>
      <c r="G18" s="189"/>
      <c r="H18" s="189"/>
      <c r="I18" s="190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71" t="s">
        <v>101</v>
      </c>
      <c r="B20" s="147"/>
      <c r="C20" s="182" t="s">
        <v>68</v>
      </c>
      <c r="D20" s="183"/>
      <c r="E20" s="183"/>
      <c r="F20" s="183"/>
      <c r="G20" s="183"/>
      <c r="H20" s="183"/>
      <c r="I20" s="184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71" t="s">
        <v>102</v>
      </c>
      <c r="B22" s="147"/>
      <c r="C22" s="122">
        <v>133</v>
      </c>
      <c r="D22" s="178" t="s">
        <v>66</v>
      </c>
      <c r="E22" s="179"/>
      <c r="F22" s="180"/>
      <c r="G22" s="171"/>
      <c r="H22" s="185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71" t="s">
        <v>103</v>
      </c>
      <c r="B24" s="147"/>
      <c r="C24" s="122">
        <v>21</v>
      </c>
      <c r="D24" s="178" t="s">
        <v>69</v>
      </c>
      <c r="E24" s="179"/>
      <c r="F24" s="179"/>
      <c r="G24" s="180"/>
      <c r="H24" s="49" t="s">
        <v>106</v>
      </c>
      <c r="I24" s="117">
        <v>14578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107</v>
      </c>
      <c r="I25" s="93"/>
      <c r="J25" s="9"/>
      <c r="K25" s="9"/>
      <c r="L25" s="9"/>
    </row>
    <row r="26" spans="1:12" ht="12.75">
      <c r="A26" s="171" t="s">
        <v>104</v>
      </c>
      <c r="B26" s="147"/>
      <c r="C26" s="123" t="s">
        <v>122</v>
      </c>
      <c r="D26" s="23"/>
      <c r="E26" s="94"/>
      <c r="F26" s="95"/>
      <c r="G26" s="181" t="s">
        <v>108</v>
      </c>
      <c r="H26" s="147"/>
      <c r="I26" s="118" t="s">
        <v>340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36" t="s">
        <v>105</v>
      </c>
      <c r="B28" s="172"/>
      <c r="C28" s="173"/>
      <c r="D28" s="173"/>
      <c r="E28" s="174" t="s">
        <v>109</v>
      </c>
      <c r="F28" s="175"/>
      <c r="G28" s="175"/>
      <c r="H28" s="176" t="s">
        <v>94</v>
      </c>
      <c r="I28" s="177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41" t="s">
        <v>65</v>
      </c>
      <c r="B30" s="145"/>
      <c r="C30" s="145"/>
      <c r="D30" s="137"/>
      <c r="E30" s="141" t="s">
        <v>70</v>
      </c>
      <c r="F30" s="145"/>
      <c r="G30" s="145"/>
      <c r="H30" s="143" t="s">
        <v>62</v>
      </c>
      <c r="I30" s="144"/>
      <c r="J30" s="9"/>
      <c r="K30" s="9"/>
      <c r="L30" s="9"/>
    </row>
    <row r="31" spans="1:12" ht="12.75">
      <c r="A31" s="89"/>
      <c r="B31" s="20"/>
      <c r="C31" s="19"/>
      <c r="D31" s="134"/>
      <c r="E31" s="134"/>
      <c r="F31" s="134"/>
      <c r="G31" s="135"/>
      <c r="H31" s="13"/>
      <c r="I31" s="98"/>
      <c r="J31" s="9"/>
      <c r="K31" s="9"/>
      <c r="L31" s="9"/>
    </row>
    <row r="32" spans="1:12" ht="12.75">
      <c r="A32" s="141" t="s">
        <v>71</v>
      </c>
      <c r="B32" s="145"/>
      <c r="C32" s="145"/>
      <c r="D32" s="137"/>
      <c r="E32" s="141" t="s">
        <v>72</v>
      </c>
      <c r="F32" s="145"/>
      <c r="G32" s="145"/>
      <c r="H32" s="143" t="s">
        <v>73</v>
      </c>
      <c r="I32" s="144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41" t="s">
        <v>74</v>
      </c>
      <c r="B34" s="145"/>
      <c r="C34" s="145"/>
      <c r="D34" s="137"/>
      <c r="E34" s="141" t="s">
        <v>75</v>
      </c>
      <c r="F34" s="145"/>
      <c r="G34" s="145"/>
      <c r="H34" s="143" t="s">
        <v>76</v>
      </c>
      <c r="I34" s="144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41" t="s">
        <v>77</v>
      </c>
      <c r="B36" s="145"/>
      <c r="C36" s="145"/>
      <c r="D36" s="137"/>
      <c r="E36" s="141" t="s">
        <v>78</v>
      </c>
      <c r="F36" s="145"/>
      <c r="G36" s="145"/>
      <c r="H36" s="143" t="s">
        <v>79</v>
      </c>
      <c r="I36" s="144"/>
      <c r="J36" s="9"/>
      <c r="K36" s="9"/>
      <c r="L36" s="9"/>
    </row>
    <row r="37" spans="1:12" ht="12.75">
      <c r="A37" s="100"/>
      <c r="B37" s="28"/>
      <c r="C37" s="138"/>
      <c r="D37" s="139"/>
      <c r="E37" s="13"/>
      <c r="F37" s="138"/>
      <c r="G37" s="139"/>
      <c r="H37" s="13"/>
      <c r="I37" s="90"/>
      <c r="J37" s="9"/>
      <c r="K37" s="9"/>
      <c r="L37" s="9"/>
    </row>
    <row r="38" spans="1:12" ht="12.75">
      <c r="A38" s="141" t="s">
        <v>80</v>
      </c>
      <c r="B38" s="145"/>
      <c r="C38" s="145"/>
      <c r="D38" s="137"/>
      <c r="E38" s="141" t="s">
        <v>81</v>
      </c>
      <c r="F38" s="145"/>
      <c r="G38" s="145"/>
      <c r="H38" s="143" t="s">
        <v>82</v>
      </c>
      <c r="I38" s="144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41" t="s">
        <v>83</v>
      </c>
      <c r="B40" s="145"/>
      <c r="C40" s="145"/>
      <c r="D40" s="137"/>
      <c r="E40" s="141" t="s">
        <v>84</v>
      </c>
      <c r="F40" s="145"/>
      <c r="G40" s="145"/>
      <c r="H40" s="143" t="s">
        <v>85</v>
      </c>
      <c r="I40" s="144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66" t="s">
        <v>110</v>
      </c>
      <c r="B44" s="167"/>
      <c r="C44" s="143" t="s">
        <v>86</v>
      </c>
      <c r="D44" s="144"/>
      <c r="E44" s="24"/>
      <c r="F44" s="152" t="s">
        <v>87</v>
      </c>
      <c r="G44" s="145"/>
      <c r="H44" s="145"/>
      <c r="I44" s="137"/>
      <c r="J44" s="9"/>
      <c r="K44" s="9"/>
      <c r="L44" s="9"/>
    </row>
    <row r="45" spans="1:12" ht="12.75">
      <c r="A45" s="100"/>
      <c r="B45" s="28"/>
      <c r="C45" s="138"/>
      <c r="D45" s="139"/>
      <c r="E45" s="13"/>
      <c r="F45" s="138"/>
      <c r="G45" s="140"/>
      <c r="H45" s="33"/>
      <c r="I45" s="104"/>
      <c r="J45" s="9"/>
      <c r="K45" s="9"/>
      <c r="L45" s="9"/>
    </row>
    <row r="46" spans="1:12" ht="12.75">
      <c r="A46" s="166" t="s">
        <v>111</v>
      </c>
      <c r="B46" s="167"/>
      <c r="C46" s="152" t="s">
        <v>88</v>
      </c>
      <c r="D46" s="153"/>
      <c r="E46" s="153"/>
      <c r="F46" s="153"/>
      <c r="G46" s="153"/>
      <c r="H46" s="153"/>
      <c r="I46" s="153"/>
      <c r="J46" s="9"/>
      <c r="K46" s="9"/>
      <c r="L46" s="9"/>
    </row>
    <row r="47" spans="1:12" ht="12.75">
      <c r="A47" s="89"/>
      <c r="B47" s="20"/>
      <c r="C47" s="19" t="s">
        <v>125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66" t="s">
        <v>112</v>
      </c>
      <c r="B48" s="167"/>
      <c r="C48" s="154" t="s">
        <v>375</v>
      </c>
      <c r="D48" s="146"/>
      <c r="E48" s="142"/>
      <c r="F48" s="132"/>
      <c r="G48" s="133" t="s">
        <v>51</v>
      </c>
      <c r="H48" s="152" t="s">
        <v>376</v>
      </c>
      <c r="I48" s="153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66" t="s">
        <v>100</v>
      </c>
      <c r="B50" s="167"/>
      <c r="C50" s="168" t="s">
        <v>89</v>
      </c>
      <c r="D50" s="169"/>
      <c r="E50" s="169"/>
      <c r="F50" s="169"/>
      <c r="G50" s="169"/>
      <c r="H50" s="169"/>
      <c r="I50" s="170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71" t="s">
        <v>113</v>
      </c>
      <c r="B52" s="147"/>
      <c r="C52" s="148" t="s">
        <v>90</v>
      </c>
      <c r="D52" s="169"/>
      <c r="E52" s="169"/>
      <c r="F52" s="169"/>
      <c r="G52" s="169"/>
      <c r="H52" s="169"/>
      <c r="I52" s="149"/>
      <c r="J52" s="9"/>
      <c r="K52" s="9"/>
      <c r="L52" s="9"/>
    </row>
    <row r="53" spans="1:12" ht="12.75">
      <c r="A53" s="105"/>
      <c r="B53" s="18"/>
      <c r="C53" s="160" t="s">
        <v>114</v>
      </c>
      <c r="D53" s="160"/>
      <c r="E53" s="160"/>
      <c r="F53" s="160"/>
      <c r="G53" s="160"/>
      <c r="H53" s="160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150" t="s">
        <v>115</v>
      </c>
      <c r="C55" s="151"/>
      <c r="D55" s="151"/>
      <c r="E55" s="151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155" t="s">
        <v>116</v>
      </c>
      <c r="C56" s="156"/>
      <c r="D56" s="156"/>
      <c r="E56" s="156"/>
      <c r="F56" s="156"/>
      <c r="G56" s="156"/>
      <c r="H56" s="156"/>
      <c r="I56" s="157"/>
      <c r="J56" s="9"/>
      <c r="K56" s="9"/>
      <c r="L56" s="9"/>
    </row>
    <row r="57" spans="1:12" ht="12.75">
      <c r="A57" s="105"/>
      <c r="B57" s="155" t="s">
        <v>117</v>
      </c>
      <c r="C57" s="156"/>
      <c r="D57" s="156"/>
      <c r="E57" s="156"/>
      <c r="F57" s="156"/>
      <c r="G57" s="156"/>
      <c r="H57" s="156"/>
      <c r="I57" s="107"/>
      <c r="J57" s="9"/>
      <c r="K57" s="9"/>
      <c r="L57" s="9"/>
    </row>
    <row r="58" spans="1:12" ht="12.75">
      <c r="A58" s="105"/>
      <c r="B58" s="155" t="s">
        <v>118</v>
      </c>
      <c r="C58" s="156"/>
      <c r="D58" s="156"/>
      <c r="E58" s="156"/>
      <c r="F58" s="156"/>
      <c r="G58" s="156"/>
      <c r="H58" s="156"/>
      <c r="I58" s="157"/>
      <c r="J58" s="9"/>
      <c r="K58" s="9"/>
      <c r="L58" s="9"/>
    </row>
    <row r="59" spans="1:12" ht="12.75">
      <c r="A59" s="105"/>
      <c r="B59" s="155" t="s">
        <v>119</v>
      </c>
      <c r="C59" s="156"/>
      <c r="D59" s="156"/>
      <c r="E59" s="156"/>
      <c r="F59" s="156"/>
      <c r="G59" s="156"/>
      <c r="H59" s="156"/>
      <c r="I59" s="157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120</v>
      </c>
      <c r="F62" s="94"/>
      <c r="G62" s="161" t="s">
        <v>121</v>
      </c>
      <c r="H62" s="162"/>
      <c r="I62" s="163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64"/>
      <c r="H63" s="165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ratko.markovic@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09">
      <selection activeCell="K118" sqref="K118:K119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05" t="s">
        <v>225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226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4">
      <c r="A4" s="210" t="s">
        <v>221</v>
      </c>
      <c r="B4" s="211"/>
      <c r="C4" s="211"/>
      <c r="D4" s="211"/>
      <c r="E4" s="211"/>
      <c r="F4" s="211"/>
      <c r="G4" s="211"/>
      <c r="H4" s="212"/>
      <c r="I4" s="55" t="s">
        <v>222</v>
      </c>
      <c r="J4" s="56" t="s">
        <v>223</v>
      </c>
      <c r="K4" s="57" t="s">
        <v>224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4">
        <v>2</v>
      </c>
      <c r="J5" s="53">
        <v>3</v>
      </c>
      <c r="K5" s="53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126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127</v>
      </c>
      <c r="B8" s="221"/>
      <c r="C8" s="221"/>
      <c r="D8" s="221"/>
      <c r="E8" s="221"/>
      <c r="F8" s="221"/>
      <c r="G8" s="221"/>
      <c r="H8" s="222"/>
      <c r="I8" s="1">
        <v>2</v>
      </c>
      <c r="J8" s="51">
        <f>J9+J16+J26+J35+J39</f>
        <v>23924000000</v>
      </c>
      <c r="K8" s="51">
        <v>23695000000</v>
      </c>
    </row>
    <row r="9" spans="1:11" ht="12.75">
      <c r="A9" s="223" t="s">
        <v>128</v>
      </c>
      <c r="B9" s="224"/>
      <c r="C9" s="224"/>
      <c r="D9" s="224"/>
      <c r="E9" s="224"/>
      <c r="F9" s="224"/>
      <c r="G9" s="224"/>
      <c r="H9" s="225"/>
      <c r="I9" s="1">
        <v>3</v>
      </c>
      <c r="J9" s="51">
        <f>SUM(J10:J15)</f>
        <v>1110000000</v>
      </c>
      <c r="K9" s="51">
        <v>1088000000</v>
      </c>
    </row>
    <row r="10" spans="1:11" ht="12.75" customHeight="1">
      <c r="A10" s="223" t="s">
        <v>129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 customHeight="1">
      <c r="A11" s="223" t="s">
        <v>130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117000000</v>
      </c>
      <c r="K11" s="7">
        <v>101000000</v>
      </c>
    </row>
    <row r="12" spans="1:11" ht="12.75" customHeight="1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232000000</v>
      </c>
      <c r="K12" s="7">
        <v>225000000</v>
      </c>
    </row>
    <row r="13" spans="1:11" ht="12.75" customHeight="1">
      <c r="A13" s="223" t="s">
        <v>131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38000000</v>
      </c>
      <c r="K13" s="7">
        <v>17000000</v>
      </c>
    </row>
    <row r="14" spans="1:11" ht="12.75" customHeight="1">
      <c r="A14" s="223" t="s">
        <v>132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723000000</v>
      </c>
      <c r="K14" s="7">
        <v>745000000</v>
      </c>
    </row>
    <row r="15" spans="1:11" ht="12.75" customHeight="1">
      <c r="A15" s="223" t="s">
        <v>133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134</v>
      </c>
      <c r="B16" s="224"/>
      <c r="C16" s="224"/>
      <c r="D16" s="224"/>
      <c r="E16" s="224"/>
      <c r="F16" s="224"/>
      <c r="G16" s="224"/>
      <c r="H16" s="225"/>
      <c r="I16" s="1">
        <v>10</v>
      </c>
      <c r="J16" s="51">
        <f>SUM(J17:J25)</f>
        <v>21620000000</v>
      </c>
      <c r="K16" s="51">
        <v>21384000000</v>
      </c>
    </row>
    <row r="17" spans="1:11" ht="12.75">
      <c r="A17" s="223" t="s">
        <v>135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1174000000</v>
      </c>
      <c r="K17" s="7">
        <v>1183000000</v>
      </c>
    </row>
    <row r="18" spans="1:11" ht="12.75">
      <c r="A18" s="223" t="s">
        <v>136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7305000000</v>
      </c>
      <c r="K18" s="7">
        <v>8133000000</v>
      </c>
    </row>
    <row r="19" spans="1:11" ht="12.75">
      <c r="A19" s="223" t="s">
        <v>137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3392000000</v>
      </c>
      <c r="K19" s="7">
        <v>5834000000</v>
      </c>
    </row>
    <row r="20" spans="1:11" ht="12.75">
      <c r="A20" s="223" t="s">
        <v>138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357000000</v>
      </c>
      <c r="K20" s="7">
        <v>339000000</v>
      </c>
    </row>
    <row r="21" spans="1:11" ht="12.75">
      <c r="A21" s="223" t="s">
        <v>139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140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65000000</v>
      </c>
      <c r="K22" s="7">
        <v>47000000</v>
      </c>
    </row>
    <row r="23" spans="1:11" ht="12.75">
      <c r="A23" s="223" t="s">
        <v>141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8748000000</v>
      </c>
      <c r="K23" s="7">
        <v>5343000000</v>
      </c>
    </row>
    <row r="24" spans="1:11" ht="12.75">
      <c r="A24" s="223" t="s">
        <v>142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579000000</v>
      </c>
      <c r="K24" s="7">
        <v>505000000</v>
      </c>
    </row>
    <row r="25" spans="1:11" ht="12.75">
      <c r="A25" s="223" t="s">
        <v>143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</row>
    <row r="26" spans="1:11" ht="12.75">
      <c r="A26" s="223" t="s">
        <v>144</v>
      </c>
      <c r="B26" s="224"/>
      <c r="C26" s="224"/>
      <c r="D26" s="224"/>
      <c r="E26" s="224"/>
      <c r="F26" s="224"/>
      <c r="G26" s="224"/>
      <c r="H26" s="225"/>
      <c r="I26" s="1">
        <v>20</v>
      </c>
      <c r="J26" s="51">
        <f>SUM(J27:J34)</f>
        <v>777000000</v>
      </c>
      <c r="K26" s="51">
        <v>800000000</v>
      </c>
    </row>
    <row r="27" spans="1:11" ht="12.75" customHeight="1">
      <c r="A27" s="223" t="s">
        <v>145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</row>
    <row r="28" spans="1:11" ht="12.75" customHeight="1">
      <c r="A28" s="223" t="s">
        <v>146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 customHeight="1">
      <c r="A29" s="223" t="s">
        <v>147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28000000</v>
      </c>
      <c r="K29" s="7">
        <v>27000000</v>
      </c>
    </row>
    <row r="30" spans="1:11" ht="12.75" customHeight="1">
      <c r="A30" s="223" t="s">
        <v>342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 customHeight="1">
      <c r="A31" s="223" t="s">
        <v>150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 customHeight="1">
      <c r="A32" s="223" t="s">
        <v>149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328000000</v>
      </c>
      <c r="K32" s="7">
        <v>334000000</v>
      </c>
    </row>
    <row r="33" spans="1:11" ht="12.75" customHeight="1">
      <c r="A33" s="223" t="s">
        <v>148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f>417000000+4000000</f>
        <v>421000000</v>
      </c>
      <c r="K33" s="7">
        <v>439000000</v>
      </c>
    </row>
    <row r="34" spans="1:11" ht="12.75" customHeight="1">
      <c r="A34" s="223" t="s">
        <v>341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151</v>
      </c>
      <c r="B35" s="224"/>
      <c r="C35" s="224"/>
      <c r="D35" s="224"/>
      <c r="E35" s="224"/>
      <c r="F35" s="224"/>
      <c r="G35" s="224"/>
      <c r="H35" s="225"/>
      <c r="I35" s="1">
        <v>29</v>
      </c>
      <c r="J35" s="51">
        <f>SUM(J36:J38)</f>
        <v>137000000</v>
      </c>
      <c r="K35" s="51">
        <v>133000000</v>
      </c>
    </row>
    <row r="36" spans="1:11" ht="12.75" customHeight="1">
      <c r="A36" s="223" t="s">
        <v>152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 customHeight="1">
      <c r="A37" s="223" t="s">
        <v>153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134000000</v>
      </c>
      <c r="K37" s="7">
        <v>130000000</v>
      </c>
    </row>
    <row r="38" spans="1:11" ht="12.75" customHeight="1">
      <c r="A38" s="223" t="s">
        <v>154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3000000</v>
      </c>
      <c r="K38" s="7">
        <v>3000000</v>
      </c>
    </row>
    <row r="39" spans="1:11" ht="12.75">
      <c r="A39" s="223" t="s">
        <v>155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280000000</v>
      </c>
      <c r="K39" s="7">
        <v>290000000</v>
      </c>
    </row>
    <row r="40" spans="1:11" ht="12.75">
      <c r="A40" s="220" t="s">
        <v>156</v>
      </c>
      <c r="B40" s="221"/>
      <c r="C40" s="221"/>
      <c r="D40" s="221"/>
      <c r="E40" s="221"/>
      <c r="F40" s="221"/>
      <c r="G40" s="221"/>
      <c r="H40" s="222"/>
      <c r="I40" s="1">
        <v>34</v>
      </c>
      <c r="J40" s="51">
        <f>J41+J49+J56+J64</f>
        <v>7165000000</v>
      </c>
      <c r="K40" s="51">
        <v>8139000000</v>
      </c>
    </row>
    <row r="41" spans="1:11" ht="12.75">
      <c r="A41" s="223" t="s">
        <v>157</v>
      </c>
      <c r="B41" s="224"/>
      <c r="C41" s="224"/>
      <c r="D41" s="224"/>
      <c r="E41" s="224"/>
      <c r="F41" s="224"/>
      <c r="G41" s="224"/>
      <c r="H41" s="225"/>
      <c r="I41" s="1">
        <v>35</v>
      </c>
      <c r="J41" s="51">
        <f>SUM(J42:J48)</f>
        <v>3169000000</v>
      </c>
      <c r="K41" s="51">
        <v>4466000000</v>
      </c>
    </row>
    <row r="42" spans="1:11" ht="12.75">
      <c r="A42" s="223" t="s">
        <v>158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1518000000</v>
      </c>
      <c r="K42" s="7">
        <v>1805000000</v>
      </c>
    </row>
    <row r="43" spans="1:11" ht="12.75">
      <c r="A43" s="223" t="s">
        <v>159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825000000</v>
      </c>
      <c r="K43" s="7">
        <v>1383000000</v>
      </c>
    </row>
    <row r="44" spans="1:11" ht="12.75">
      <c r="A44" s="223" t="s">
        <v>337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660000000</v>
      </c>
      <c r="K44" s="7">
        <v>1164000000</v>
      </c>
    </row>
    <row r="45" spans="1:11" ht="12.75">
      <c r="A45" s="223" t="s">
        <v>338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154000000</v>
      </c>
      <c r="K45" s="7">
        <v>102000000</v>
      </c>
    </row>
    <row r="46" spans="1:11" ht="12.75">
      <c r="A46" s="223" t="s">
        <v>160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161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12000000</v>
      </c>
      <c r="K47" s="7">
        <v>12000000</v>
      </c>
    </row>
    <row r="48" spans="1:11" ht="12.75">
      <c r="A48" s="223" t="s">
        <v>162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163</v>
      </c>
      <c r="B49" s="224"/>
      <c r="C49" s="224"/>
      <c r="D49" s="224"/>
      <c r="E49" s="224"/>
      <c r="F49" s="224"/>
      <c r="G49" s="224"/>
      <c r="H49" s="225"/>
      <c r="I49" s="1">
        <v>43</v>
      </c>
      <c r="J49" s="51">
        <f>SUM(J50:J55)</f>
        <v>3638000000</v>
      </c>
      <c r="K49" s="51">
        <v>3277000000</v>
      </c>
    </row>
    <row r="50" spans="1:11" ht="12.75">
      <c r="A50" s="223" t="s">
        <v>164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165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3052000000</v>
      </c>
      <c r="K51" s="7">
        <v>2647000000</v>
      </c>
    </row>
    <row r="52" spans="1:11" ht="12.75">
      <c r="A52" s="223" t="s">
        <v>166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167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5000000</v>
      </c>
      <c r="K53" s="7">
        <v>5000000</v>
      </c>
    </row>
    <row r="54" spans="1:11" ht="12.75">
      <c r="A54" s="223" t="s">
        <v>168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395000000</v>
      </c>
      <c r="K54" s="7">
        <v>401000000</v>
      </c>
    </row>
    <row r="55" spans="1:11" ht="12.75">
      <c r="A55" s="223" t="s">
        <v>169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186000000</v>
      </c>
      <c r="K55" s="7">
        <v>224000000</v>
      </c>
    </row>
    <row r="56" spans="1:11" ht="12.75">
      <c r="A56" s="223" t="s">
        <v>170</v>
      </c>
      <c r="B56" s="224"/>
      <c r="C56" s="224"/>
      <c r="D56" s="224"/>
      <c r="E56" s="224"/>
      <c r="F56" s="224"/>
      <c r="G56" s="224"/>
      <c r="H56" s="225"/>
      <c r="I56" s="1">
        <v>50</v>
      </c>
      <c r="J56" s="51">
        <f>SUM(J57:J63)</f>
        <v>41000000</v>
      </c>
      <c r="K56" s="51">
        <v>33000000</v>
      </c>
    </row>
    <row r="57" spans="1:11" ht="12.75">
      <c r="A57" s="223" t="s">
        <v>145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146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171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342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150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149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40000000</v>
      </c>
      <c r="K62" s="7">
        <v>31000000</v>
      </c>
    </row>
    <row r="63" spans="1:11" ht="12.75">
      <c r="A63" s="223" t="s">
        <v>172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f>1000000</f>
        <v>1000000</v>
      </c>
      <c r="K63" s="7">
        <v>2000000</v>
      </c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317000000</v>
      </c>
      <c r="K64" s="7">
        <v>363000000</v>
      </c>
    </row>
    <row r="65" spans="1:11" ht="12.75">
      <c r="A65" s="220" t="s">
        <v>187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142000000</v>
      </c>
      <c r="K65" s="7">
        <v>204000000</v>
      </c>
    </row>
    <row r="66" spans="1:11" ht="12.75">
      <c r="A66" s="220" t="s">
        <v>185</v>
      </c>
      <c r="B66" s="221"/>
      <c r="C66" s="221"/>
      <c r="D66" s="221"/>
      <c r="E66" s="221"/>
      <c r="F66" s="221"/>
      <c r="G66" s="221"/>
      <c r="H66" s="222"/>
      <c r="I66" s="1">
        <v>60</v>
      </c>
      <c r="J66" s="51">
        <f>J7+J8+J40+J65</f>
        <v>31231000000</v>
      </c>
      <c r="K66" s="51">
        <v>32038000000</v>
      </c>
    </row>
    <row r="67" spans="1:11" ht="12.75">
      <c r="A67" s="226" t="s">
        <v>186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174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175</v>
      </c>
      <c r="B69" s="218"/>
      <c r="C69" s="218"/>
      <c r="D69" s="218"/>
      <c r="E69" s="218"/>
      <c r="F69" s="218"/>
      <c r="G69" s="218"/>
      <c r="H69" s="219"/>
      <c r="I69" s="3">
        <v>62</v>
      </c>
      <c r="J69" s="52">
        <f>J70+J71+J72+J78+J79+J82+J85</f>
        <v>12793000000</v>
      </c>
      <c r="K69" s="52">
        <v>13847000000</v>
      </c>
    </row>
    <row r="70" spans="1:11" ht="12.75">
      <c r="A70" s="223" t="s">
        <v>176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9000000000</v>
      </c>
      <c r="K70" s="7">
        <v>9000000000</v>
      </c>
    </row>
    <row r="71" spans="1:11" ht="12.75">
      <c r="A71" s="223" t="s">
        <v>177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</row>
    <row r="72" spans="1:11" ht="12.75">
      <c r="A72" s="223" t="s">
        <v>178</v>
      </c>
      <c r="B72" s="224"/>
      <c r="C72" s="224"/>
      <c r="D72" s="224"/>
      <c r="E72" s="224"/>
      <c r="F72" s="224"/>
      <c r="G72" s="224"/>
      <c r="H72" s="225"/>
      <c r="I72" s="1">
        <v>65</v>
      </c>
      <c r="J72" s="51">
        <f>J73+J74-J75+J76+J77</f>
        <v>2340000000</v>
      </c>
      <c r="K72" s="51">
        <v>2331000000</v>
      </c>
    </row>
    <row r="73" spans="1:11" ht="12.75">
      <c r="A73" s="223" t="s">
        <v>179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180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</row>
    <row r="75" spans="1:11" ht="12.75">
      <c r="A75" s="223" t="s">
        <v>181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182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183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2340000000</v>
      </c>
      <c r="K77" s="7">
        <v>2331000000</v>
      </c>
    </row>
    <row r="78" spans="1:11" ht="12.75">
      <c r="A78" s="223" t="s">
        <v>184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27000000</v>
      </c>
      <c r="K78" s="7">
        <v>37000000</v>
      </c>
    </row>
    <row r="79" spans="1:11" ht="12.75">
      <c r="A79" s="223" t="s">
        <v>343</v>
      </c>
      <c r="B79" s="224"/>
      <c r="C79" s="224"/>
      <c r="D79" s="224"/>
      <c r="E79" s="224"/>
      <c r="F79" s="224"/>
      <c r="G79" s="224"/>
      <c r="H79" s="225"/>
      <c r="I79" s="1">
        <v>72</v>
      </c>
      <c r="J79" s="51">
        <f>J80-J81</f>
        <v>463000000</v>
      </c>
      <c r="K79" s="51">
        <v>1424000000</v>
      </c>
    </row>
    <row r="80" spans="1:11" ht="12.75">
      <c r="A80" s="232" t="s">
        <v>188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463000000</v>
      </c>
      <c r="K80" s="7">
        <v>1424000000</v>
      </c>
    </row>
    <row r="81" spans="1:11" ht="12.75">
      <c r="A81" s="232" t="s">
        <v>189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190</v>
      </c>
      <c r="B82" s="224"/>
      <c r="C82" s="224"/>
      <c r="D82" s="224"/>
      <c r="E82" s="224"/>
      <c r="F82" s="224"/>
      <c r="G82" s="224"/>
      <c r="H82" s="225"/>
      <c r="I82" s="1">
        <v>75</v>
      </c>
      <c r="J82" s="51">
        <f>J83-J84</f>
        <v>961000000</v>
      </c>
      <c r="K82" s="51">
        <v>1053000000</v>
      </c>
    </row>
    <row r="83" spans="1:11" ht="12.75">
      <c r="A83" s="232" t="s">
        <v>191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961000000</v>
      </c>
      <c r="K83" s="7">
        <v>1053000000</v>
      </c>
    </row>
    <row r="84" spans="1:11" ht="12.75">
      <c r="A84" s="232" t="s">
        <v>192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3" t="s">
        <v>193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2000000</v>
      </c>
      <c r="K85" s="7">
        <v>2000000</v>
      </c>
    </row>
    <row r="86" spans="1:11" ht="12.75">
      <c r="A86" s="220" t="s">
        <v>194</v>
      </c>
      <c r="B86" s="221"/>
      <c r="C86" s="221"/>
      <c r="D86" s="221"/>
      <c r="E86" s="221"/>
      <c r="F86" s="221"/>
      <c r="G86" s="221"/>
      <c r="H86" s="222"/>
      <c r="I86" s="1">
        <v>79</v>
      </c>
      <c r="J86" s="51">
        <f>SUM(J87:J89)</f>
        <v>3159000000</v>
      </c>
      <c r="K86" s="51">
        <v>3172000000</v>
      </c>
    </row>
    <row r="87" spans="1:11" ht="12.75">
      <c r="A87" s="223" t="s">
        <v>195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145000000</v>
      </c>
      <c r="K87" s="7">
        <v>146000000</v>
      </c>
    </row>
    <row r="88" spans="1:11" ht="12.75">
      <c r="A88" s="223" t="s">
        <v>196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197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3014000000</v>
      </c>
      <c r="K89" s="7">
        <v>3026000000</v>
      </c>
    </row>
    <row r="90" spans="1:11" ht="12.75">
      <c r="A90" s="220" t="s">
        <v>198</v>
      </c>
      <c r="B90" s="221"/>
      <c r="C90" s="221"/>
      <c r="D90" s="221"/>
      <c r="E90" s="221"/>
      <c r="F90" s="221"/>
      <c r="G90" s="221"/>
      <c r="H90" s="222"/>
      <c r="I90" s="1">
        <v>83</v>
      </c>
      <c r="J90" s="51">
        <f>SUM(J91:J99)</f>
        <v>7426000000</v>
      </c>
      <c r="K90" s="51">
        <v>7009000000</v>
      </c>
    </row>
    <row r="91" spans="1:11" ht="12.75">
      <c r="A91" s="223" t="s">
        <v>199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201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200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7301000000</v>
      </c>
      <c r="K93" s="7">
        <v>6887000000</v>
      </c>
    </row>
    <row r="94" spans="1:11" ht="12.75">
      <c r="A94" s="223" t="s">
        <v>202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203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204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344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205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125000000</v>
      </c>
      <c r="K98" s="7">
        <v>122000000</v>
      </c>
    </row>
    <row r="99" spans="1:11" ht="12.75">
      <c r="A99" s="223" t="s">
        <v>206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0" t="s">
        <v>207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1">
        <f>SUM(J101:J112)</f>
        <v>7729000000</v>
      </c>
      <c r="K100" s="51">
        <v>7894000000</v>
      </c>
    </row>
    <row r="101" spans="1:11" ht="12.75">
      <c r="A101" s="223" t="s">
        <v>208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201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200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2954000000</v>
      </c>
      <c r="K103" s="7">
        <v>4531000000</v>
      </c>
    </row>
    <row r="104" spans="1:11" ht="12.75">
      <c r="A104" s="223" t="s">
        <v>202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69000000</v>
      </c>
      <c r="K104" s="7">
        <v>62000000</v>
      </c>
    </row>
    <row r="105" spans="1:11" ht="12.75">
      <c r="A105" s="223" t="s">
        <v>203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3786000000</v>
      </c>
      <c r="K105" s="7">
        <v>2079000000</v>
      </c>
    </row>
    <row r="106" spans="1:11" ht="12.75">
      <c r="A106" s="223" t="s">
        <v>204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344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209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124000000</v>
      </c>
      <c r="K108" s="7">
        <v>117000000</v>
      </c>
    </row>
    <row r="109" spans="1:11" ht="12.75">
      <c r="A109" s="223" t="s">
        <v>210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789000000</v>
      </c>
      <c r="K109" s="7">
        <v>1071000000</v>
      </c>
    </row>
    <row r="110" spans="1:11" ht="12.75">
      <c r="A110" s="223" t="s">
        <v>211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212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213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7000000</v>
      </c>
      <c r="K112" s="7">
        <v>34000000</v>
      </c>
    </row>
    <row r="113" spans="1:11" ht="12.75">
      <c r="A113" s="220" t="s">
        <v>214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124">
        <v>124000000</v>
      </c>
      <c r="K113" s="7">
        <v>116000000</v>
      </c>
    </row>
    <row r="114" spans="1:11" ht="12.75">
      <c r="A114" s="220" t="s">
        <v>215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1">
        <f>J69+J86+J90+J100+J113</f>
        <v>31231000000</v>
      </c>
      <c r="K114" s="51">
        <v>32038000000</v>
      </c>
    </row>
    <row r="115" spans="1:11" ht="12.75">
      <c r="A115" s="242" t="s">
        <v>216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29" t="s">
        <v>217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218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219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12791000000</v>
      </c>
      <c r="K118" s="7">
        <v>13845000000</v>
      </c>
    </row>
    <row r="119" spans="1:11" ht="12.75">
      <c r="A119" s="235" t="s">
        <v>220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2000000</v>
      </c>
      <c r="K119" s="8">
        <v>2000000</v>
      </c>
    </row>
    <row r="120" spans="1:11" ht="12.75">
      <c r="A120" s="238" t="s">
        <v>345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C1">
      <selection activeCell="J77" sqref="J77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2" width="11.7109375" style="50" customWidth="1"/>
    <col min="13" max="13" width="12.00390625" style="50" customWidth="1"/>
    <col min="14" max="16384" width="9.140625" style="50" customWidth="1"/>
  </cols>
  <sheetData>
    <row r="1" spans="1:13" ht="12.7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62" t="s">
        <v>228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52" t="s">
        <v>346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4">
      <c r="A4" s="251" t="s">
        <v>221</v>
      </c>
      <c r="B4" s="251"/>
      <c r="C4" s="251"/>
      <c r="D4" s="251"/>
      <c r="E4" s="251"/>
      <c r="F4" s="251"/>
      <c r="G4" s="251"/>
      <c r="H4" s="251"/>
      <c r="I4" s="55" t="s">
        <v>222</v>
      </c>
      <c r="J4" s="250" t="s">
        <v>223</v>
      </c>
      <c r="K4" s="250"/>
      <c r="L4" s="250" t="s">
        <v>224</v>
      </c>
      <c r="M4" s="250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5"/>
      <c r="J5" s="57" t="s">
        <v>347</v>
      </c>
      <c r="K5" s="57" t="s">
        <v>348</v>
      </c>
      <c r="L5" s="57" t="s">
        <v>347</v>
      </c>
      <c r="M5" s="57" t="s">
        <v>348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229</v>
      </c>
      <c r="B7" s="218"/>
      <c r="C7" s="218"/>
      <c r="D7" s="218"/>
      <c r="E7" s="218"/>
      <c r="F7" s="218"/>
      <c r="G7" s="218"/>
      <c r="H7" s="219"/>
      <c r="I7" s="3">
        <v>111</v>
      </c>
      <c r="J7" s="52">
        <f>SUM(J8:J9)</f>
        <v>6132000000</v>
      </c>
      <c r="K7" s="52">
        <f>SUM(K8:K9)</f>
        <v>6132000000</v>
      </c>
      <c r="L7" s="52">
        <v>7411000000</v>
      </c>
      <c r="M7" s="52">
        <v>7411000000</v>
      </c>
    </row>
    <row r="8" spans="1:13" ht="12.75">
      <c r="A8" s="220" t="s">
        <v>230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5636000000</v>
      </c>
      <c r="K8" s="7">
        <v>5636000000</v>
      </c>
      <c r="L8" s="7">
        <v>6943000000</v>
      </c>
      <c r="M8" s="7">
        <v>6943000000</v>
      </c>
    </row>
    <row r="9" spans="1:13" ht="12.75">
      <c r="A9" s="220" t="s">
        <v>231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496000000</v>
      </c>
      <c r="K9" s="7">
        <v>496000000</v>
      </c>
      <c r="L9" s="7">
        <v>468000000</v>
      </c>
      <c r="M9" s="7">
        <v>468000000</v>
      </c>
    </row>
    <row r="10" spans="1:13" ht="12.75">
      <c r="A10" s="220" t="s">
        <v>232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1">
        <f>J11+J12+J16+J20+J21+J22+J25+J26</f>
        <v>5789000000</v>
      </c>
      <c r="K10" s="51">
        <f>K11+K12+K16+K20+K21+K22+K25+K26</f>
        <v>5789000000</v>
      </c>
      <c r="L10" s="51">
        <v>6293000000</v>
      </c>
      <c r="M10" s="51">
        <v>6293000000</v>
      </c>
    </row>
    <row r="11" spans="1:13" ht="12.75">
      <c r="A11" s="220" t="s">
        <v>349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-413000000</v>
      </c>
      <c r="K11" s="7">
        <v>-413000000</v>
      </c>
      <c r="L11" s="7">
        <v>-1043000000</v>
      </c>
      <c r="M11" s="7">
        <v>-1043000000</v>
      </c>
    </row>
    <row r="12" spans="1:13" ht="12.75">
      <c r="A12" s="220" t="s">
        <v>233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1">
        <f>SUM(J13:J15)</f>
        <v>4318000000</v>
      </c>
      <c r="K12" s="51">
        <f>SUM(K13:K15)</f>
        <v>4318000000</v>
      </c>
      <c r="L12" s="51">
        <v>5508000000</v>
      </c>
      <c r="M12" s="51">
        <v>5508000000</v>
      </c>
    </row>
    <row r="13" spans="1:13" ht="12.75">
      <c r="A13" s="223" t="s">
        <v>234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2768000000</v>
      </c>
      <c r="K13" s="7">
        <v>2768000000</v>
      </c>
      <c r="L13" s="7">
        <v>4062000000</v>
      </c>
      <c r="M13" s="7">
        <v>4062000000</v>
      </c>
    </row>
    <row r="14" spans="1:13" ht="12.75">
      <c r="A14" s="223" t="s">
        <v>235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1114000000</v>
      </c>
      <c r="K14" s="7">
        <v>1114000000</v>
      </c>
      <c r="L14" s="7">
        <v>1053000000</v>
      </c>
      <c r="M14" s="7">
        <v>1053000000</v>
      </c>
    </row>
    <row r="15" spans="1:13" ht="12.75">
      <c r="A15" s="223" t="s">
        <v>236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436000000</v>
      </c>
      <c r="K15" s="7">
        <v>436000000</v>
      </c>
      <c r="L15" s="7">
        <v>393000000</v>
      </c>
      <c r="M15" s="7">
        <v>393000000</v>
      </c>
    </row>
    <row r="16" spans="1:13" ht="12.75">
      <c r="A16" s="220" t="s">
        <v>237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1">
        <f>SUM(J17:J19)</f>
        <v>631000000</v>
      </c>
      <c r="K16" s="51">
        <f>SUM(K17:K19)</f>
        <v>631000000</v>
      </c>
      <c r="L16" s="51">
        <v>590000000</v>
      </c>
      <c r="M16" s="51">
        <v>590000000</v>
      </c>
    </row>
    <row r="17" spans="1:13" ht="12.75">
      <c r="A17" s="223" t="s">
        <v>350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357000000</v>
      </c>
      <c r="K17" s="7">
        <v>357000000</v>
      </c>
      <c r="L17" s="7">
        <v>348000000</v>
      </c>
      <c r="M17" s="7">
        <v>348000000</v>
      </c>
    </row>
    <row r="18" spans="1:13" ht="12.75">
      <c r="A18" s="223" t="s">
        <v>351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119000000</v>
      </c>
      <c r="K18" s="7">
        <v>119000000</v>
      </c>
      <c r="L18" s="7">
        <v>98000000</v>
      </c>
      <c r="M18" s="7">
        <v>98000000</v>
      </c>
    </row>
    <row r="19" spans="1:13" ht="12.75">
      <c r="A19" s="223" t="s">
        <v>352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155000000</v>
      </c>
      <c r="K19" s="7">
        <v>155000000</v>
      </c>
      <c r="L19" s="7">
        <v>144000000</v>
      </c>
      <c r="M19" s="7">
        <v>144000000</v>
      </c>
    </row>
    <row r="20" spans="1:13" ht="12.75">
      <c r="A20" s="220" t="s">
        <v>238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425000000</v>
      </c>
      <c r="K20" s="7">
        <v>425000000</v>
      </c>
      <c r="L20" s="7">
        <v>467000000</v>
      </c>
      <c r="M20" s="7">
        <v>467000000</v>
      </c>
    </row>
    <row r="21" spans="1:13" ht="12.75">
      <c r="A21" s="220" t="s">
        <v>239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f>281000000+255000000</f>
        <v>536000000</v>
      </c>
      <c r="K21" s="7">
        <v>536000000</v>
      </c>
      <c r="L21" s="7">
        <v>337000000</v>
      </c>
      <c r="M21" s="7">
        <v>337000000</v>
      </c>
    </row>
    <row r="22" spans="1:13" ht="12.75">
      <c r="A22" s="220" t="s">
        <v>240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1">
        <f>SUM(J23:J24)</f>
        <v>263000000</v>
      </c>
      <c r="K22" s="51">
        <f>SUM(K23:K24)</f>
        <v>263000000</v>
      </c>
      <c r="L22" s="51">
        <v>208000000</v>
      </c>
      <c r="M22" s="51">
        <v>208000000</v>
      </c>
    </row>
    <row r="23" spans="1:13" ht="12.75">
      <c r="A23" s="223" t="s">
        <v>241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136000000</v>
      </c>
      <c r="K23" s="7">
        <v>136000000</v>
      </c>
      <c r="L23" s="7">
        <v>79000000</v>
      </c>
      <c r="M23" s="7">
        <v>79000000</v>
      </c>
    </row>
    <row r="24" spans="1:13" ht="12.75">
      <c r="A24" s="223" t="s">
        <v>242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127000000</v>
      </c>
      <c r="K24" s="7">
        <v>127000000</v>
      </c>
      <c r="L24" s="7">
        <v>129000000</v>
      </c>
      <c r="M24" s="7">
        <v>129000000</v>
      </c>
    </row>
    <row r="25" spans="1:13" ht="12.75">
      <c r="A25" s="220" t="s">
        <v>243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29000000</v>
      </c>
      <c r="K25" s="7">
        <v>29000000</v>
      </c>
      <c r="L25" s="7">
        <v>226000000</v>
      </c>
      <c r="M25" s="7">
        <v>226000000</v>
      </c>
    </row>
    <row r="26" spans="1:13" ht="12.75">
      <c r="A26" s="220" t="s">
        <v>244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/>
      <c r="K26" s="7"/>
      <c r="L26" s="7"/>
      <c r="M26" s="7"/>
    </row>
    <row r="27" spans="1:13" ht="12.75">
      <c r="A27" s="220" t="s">
        <v>245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1">
        <f>SUM(J28:J32)</f>
        <v>24000000</v>
      </c>
      <c r="K27" s="51">
        <f>SUM(K28:K32)</f>
        <v>24000000</v>
      </c>
      <c r="L27" s="51">
        <v>392000000</v>
      </c>
      <c r="M27" s="51">
        <v>392000000</v>
      </c>
    </row>
    <row r="28" spans="1:13" ht="24.75" customHeight="1">
      <c r="A28" s="220" t="s">
        <v>246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/>
      <c r="K28" s="7"/>
      <c r="L28" s="7"/>
      <c r="M28" s="7"/>
    </row>
    <row r="29" spans="1:13" ht="25.5" customHeight="1">
      <c r="A29" s="220" t="s">
        <v>247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24000000</v>
      </c>
      <c r="K29" s="7">
        <v>24000000</v>
      </c>
      <c r="L29" s="7">
        <v>392000000</v>
      </c>
      <c r="M29" s="7">
        <v>392000000</v>
      </c>
    </row>
    <row r="30" spans="1:13" ht="12.75">
      <c r="A30" s="220" t="s">
        <v>248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249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250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251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1">
        <f>SUM(J34:J37)</f>
        <v>435000000</v>
      </c>
      <c r="K33" s="51">
        <f>SUM(K34:K37)</f>
        <v>435000000</v>
      </c>
      <c r="L33" s="51">
        <v>132000000</v>
      </c>
      <c r="M33" s="51">
        <v>132000000</v>
      </c>
    </row>
    <row r="34" spans="1:13" ht="12.75">
      <c r="A34" s="220" t="s">
        <v>252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5" customHeight="1">
      <c r="A35" s="220" t="s">
        <v>253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410000000</v>
      </c>
      <c r="K35" s="7">
        <v>410000000</v>
      </c>
      <c r="L35" s="7">
        <v>101000000</v>
      </c>
      <c r="M35" s="7">
        <v>101000000</v>
      </c>
    </row>
    <row r="36" spans="1:13" ht="12.75">
      <c r="A36" s="220" t="s">
        <v>254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255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25000000</v>
      </c>
      <c r="K37" s="7">
        <v>25000000</v>
      </c>
      <c r="L37" s="7">
        <v>31000000</v>
      </c>
      <c r="M37" s="7">
        <v>31000000</v>
      </c>
    </row>
    <row r="38" spans="1:13" ht="12.75">
      <c r="A38" s="220" t="s">
        <v>353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354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256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257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258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1">
        <f>J7+J27+J38+J40</f>
        <v>6156000000</v>
      </c>
      <c r="K42" s="51">
        <f>K7+K27+K38+K40</f>
        <v>6156000000</v>
      </c>
      <c r="L42" s="51">
        <v>7803000000</v>
      </c>
      <c r="M42" s="51">
        <v>7803000000</v>
      </c>
    </row>
    <row r="43" spans="1:13" ht="12.75">
      <c r="A43" s="220" t="s">
        <v>259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1">
        <f>J10+J33+J39+J41</f>
        <v>6224000000</v>
      </c>
      <c r="K43" s="51">
        <f>K10+K33+K39+K41</f>
        <v>6224000000</v>
      </c>
      <c r="L43" s="51">
        <v>6425000000</v>
      </c>
      <c r="M43" s="51">
        <v>6425000000</v>
      </c>
    </row>
    <row r="44" spans="1:13" ht="12.75">
      <c r="A44" s="220" t="s">
        <v>260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1">
        <f>J42-J43</f>
        <v>-68000000</v>
      </c>
      <c r="K44" s="51">
        <f>K42-K43</f>
        <v>-68000000</v>
      </c>
      <c r="L44" s="51">
        <v>1378000000</v>
      </c>
      <c r="M44" s="51">
        <v>1378000000</v>
      </c>
    </row>
    <row r="45" spans="1:13" ht="12.75">
      <c r="A45" s="232" t="s">
        <v>261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1">
        <f>IF(J42&gt;J43,J42-J43,0)</f>
        <v>0</v>
      </c>
      <c r="K45" s="51">
        <f>IF(K42&gt;K43,K42-K43,0)</f>
        <v>0</v>
      </c>
      <c r="L45" s="51">
        <v>1378000000</v>
      </c>
      <c r="M45" s="51">
        <v>1378000000</v>
      </c>
    </row>
    <row r="46" spans="1:13" ht="12.75">
      <c r="A46" s="232" t="s">
        <v>262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1">
        <f>IF(J43&gt;J42,J43-J42,0)</f>
        <v>68000000</v>
      </c>
      <c r="K46" s="51">
        <f>IF(K43&gt;K42,K43-K42,0)</f>
        <v>68000000</v>
      </c>
      <c r="L46" s="51">
        <v>0</v>
      </c>
      <c r="M46" s="51">
        <v>0</v>
      </c>
    </row>
    <row r="47" spans="1:13" ht="12.75">
      <c r="A47" s="220" t="s">
        <v>263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63000000</v>
      </c>
      <c r="K47" s="7">
        <v>63000000</v>
      </c>
      <c r="L47" s="7">
        <v>325000000</v>
      </c>
      <c r="M47" s="7">
        <v>325000000</v>
      </c>
    </row>
    <row r="48" spans="1:13" ht="12.75">
      <c r="A48" s="220" t="s">
        <v>264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1">
        <f>J44-J47</f>
        <v>-131000000</v>
      </c>
      <c r="K48" s="51">
        <f>K44-K47</f>
        <v>-131000000</v>
      </c>
      <c r="L48" s="51">
        <v>1053000000</v>
      </c>
      <c r="M48" s="51">
        <v>1053000000</v>
      </c>
    </row>
    <row r="49" spans="1:13" ht="12.75">
      <c r="A49" s="232" t="s">
        <v>265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1">
        <f>IF(J48&gt;0,J48,0)</f>
        <v>0</v>
      </c>
      <c r="K49" s="51">
        <f>IF(K48&gt;0,K48,0)</f>
        <v>0</v>
      </c>
      <c r="L49" s="51">
        <v>1053000000</v>
      </c>
      <c r="M49" s="51">
        <v>1053000000</v>
      </c>
    </row>
    <row r="50" spans="1:13" ht="12.75">
      <c r="A50" s="253" t="s">
        <v>266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131000000</v>
      </c>
      <c r="K50" s="58">
        <f>IF(K48&lt;0,-K48,0)</f>
        <v>131000000</v>
      </c>
      <c r="L50" s="58">
        <v>0</v>
      </c>
      <c r="M50" s="58">
        <v>0</v>
      </c>
    </row>
    <row r="51" spans="1:13" ht="12.75" customHeight="1">
      <c r="A51" s="229" t="s">
        <v>363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355</v>
      </c>
      <c r="B52" s="218"/>
      <c r="C52" s="218"/>
      <c r="D52" s="218"/>
      <c r="E52" s="218"/>
      <c r="F52" s="218"/>
      <c r="G52" s="218"/>
      <c r="H52" s="218"/>
      <c r="I52" s="128"/>
      <c r="J52" s="128"/>
      <c r="K52" s="128"/>
      <c r="L52" s="128"/>
      <c r="M52" s="129"/>
    </row>
    <row r="53" spans="1:13" ht="12.75">
      <c r="A53" s="256" t="s">
        <v>356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-131000000</v>
      </c>
      <c r="K53" s="7">
        <v>-131000000</v>
      </c>
      <c r="L53" s="7">
        <v>1053000000</v>
      </c>
      <c r="M53" s="7">
        <v>1053000000</v>
      </c>
    </row>
    <row r="54" spans="1:13" ht="12.75">
      <c r="A54" s="256" t="s">
        <v>357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29" t="s">
        <v>358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359</v>
      </c>
      <c r="B56" s="218"/>
      <c r="C56" s="218"/>
      <c r="D56" s="218"/>
      <c r="E56" s="218"/>
      <c r="F56" s="218"/>
      <c r="G56" s="218"/>
      <c r="H56" s="219"/>
      <c r="I56" s="130">
        <v>157</v>
      </c>
      <c r="J56" s="6">
        <v>-131000000</v>
      </c>
      <c r="K56" s="6">
        <v>-131000000</v>
      </c>
      <c r="L56" s="6">
        <v>1053000000</v>
      </c>
      <c r="M56" s="6">
        <v>1053000000</v>
      </c>
    </row>
    <row r="57" spans="1:13" ht="12.75">
      <c r="A57" s="220" t="s">
        <v>360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1">
        <f>SUM(J58:J64)</f>
        <v>22000000</v>
      </c>
      <c r="K57" s="51">
        <f>SUM(K58:K64)</f>
        <v>22000000</v>
      </c>
      <c r="L57" s="51">
        <f>SUM(L58:L64)</f>
        <v>1000000</v>
      </c>
      <c r="M57" s="51">
        <f>SUM(M58:M64)</f>
        <v>1000000</v>
      </c>
    </row>
    <row r="58" spans="1:13" ht="12.75">
      <c r="A58" s="220" t="s">
        <v>361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12000000</v>
      </c>
      <c r="K58" s="7">
        <v>12000000</v>
      </c>
      <c r="L58" s="7">
        <v>-9000000</v>
      </c>
      <c r="M58" s="7">
        <v>-9000000</v>
      </c>
    </row>
    <row r="59" spans="1:13" ht="15" customHeight="1">
      <c r="A59" s="259" t="s">
        <v>374</v>
      </c>
      <c r="B59" s="260"/>
      <c r="C59" s="260"/>
      <c r="D59" s="260"/>
      <c r="E59" s="260"/>
      <c r="F59" s="260"/>
      <c r="G59" s="260"/>
      <c r="H59" s="261"/>
      <c r="I59" s="1">
        <v>160</v>
      </c>
      <c r="J59" s="7"/>
      <c r="K59" s="7"/>
      <c r="L59" s="7"/>
      <c r="M59" s="7"/>
    </row>
    <row r="60" spans="1:13" ht="16.5" customHeight="1">
      <c r="A60" s="259" t="s">
        <v>368</v>
      </c>
      <c r="B60" s="260"/>
      <c r="C60" s="260"/>
      <c r="D60" s="260"/>
      <c r="E60" s="260"/>
      <c r="F60" s="260"/>
      <c r="G60" s="260"/>
      <c r="H60" s="261"/>
      <c r="I60" s="3">
        <v>161</v>
      </c>
      <c r="J60" s="131">
        <v>10000000</v>
      </c>
      <c r="K60" s="131">
        <v>10000000</v>
      </c>
      <c r="L60" s="131">
        <v>10000000</v>
      </c>
      <c r="M60" s="131">
        <v>10000000</v>
      </c>
    </row>
    <row r="61" spans="1:13" ht="17.25" customHeight="1">
      <c r="A61" s="259" t="s">
        <v>369</v>
      </c>
      <c r="B61" s="260"/>
      <c r="C61" s="260"/>
      <c r="D61" s="260"/>
      <c r="E61" s="260"/>
      <c r="F61" s="260"/>
      <c r="G61" s="260"/>
      <c r="H61" s="261"/>
      <c r="I61" s="3">
        <v>162</v>
      </c>
      <c r="J61" s="131"/>
      <c r="K61" s="131"/>
      <c r="L61" s="131"/>
      <c r="M61" s="131"/>
    </row>
    <row r="62" spans="1:13" ht="12.75">
      <c r="A62" s="220" t="s">
        <v>373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370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372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367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366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1">
        <f>J57-J65</f>
        <v>22000000</v>
      </c>
      <c r="K66" s="51">
        <f>K57-K65</f>
        <v>22000000</v>
      </c>
      <c r="L66" s="51">
        <f>L57-L65</f>
        <v>1000000</v>
      </c>
      <c r="M66" s="51">
        <f>M57-M65</f>
        <v>1000000</v>
      </c>
    </row>
    <row r="67" spans="1:13" ht="12.75">
      <c r="A67" s="220" t="s">
        <v>365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8">
        <f>J56+J66</f>
        <v>-109000000</v>
      </c>
      <c r="K67" s="58">
        <f>K56+K66</f>
        <v>-109000000</v>
      </c>
      <c r="L67" s="58">
        <f>L56+L66</f>
        <v>1054000000</v>
      </c>
      <c r="M67" s="58">
        <f>M56+M66</f>
        <v>1054000000</v>
      </c>
    </row>
    <row r="68" spans="1:13" ht="12.75" customHeight="1">
      <c r="A68" s="266" t="s">
        <v>364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59" t="s">
        <v>362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6" t="s">
        <v>356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-109000000</v>
      </c>
      <c r="K70" s="7">
        <v>-109000000</v>
      </c>
      <c r="L70" s="7">
        <v>1054000000</v>
      </c>
      <c r="M70" s="7">
        <v>1054000000</v>
      </c>
    </row>
    <row r="71" spans="1:13" ht="12.75">
      <c r="A71" s="263" t="s">
        <v>357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M47" sqref="M47"/>
    </sheetView>
  </sheetViews>
  <sheetFormatPr defaultColWidth="9.140625" defaultRowHeight="12.75"/>
  <cols>
    <col min="1" max="7" width="9.140625" style="50" customWidth="1"/>
    <col min="8" max="8" width="3.57421875" style="50" customWidth="1"/>
    <col min="9" max="9" width="8.00390625" style="50" customWidth="1"/>
    <col min="10" max="10" width="11.140625" style="50" bestFit="1" customWidth="1"/>
    <col min="11" max="11" width="12.140625" style="50" customWidth="1"/>
    <col min="12" max="16384" width="9.140625" style="50" customWidth="1"/>
  </cols>
  <sheetData>
    <row r="1" spans="1:11" ht="12.75" customHeight="1">
      <c r="A1" s="271" t="s">
        <v>267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268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346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4">
      <c r="A4" s="273" t="s">
        <v>221</v>
      </c>
      <c r="B4" s="273"/>
      <c r="C4" s="273"/>
      <c r="D4" s="273"/>
      <c r="E4" s="273"/>
      <c r="F4" s="273"/>
      <c r="G4" s="273"/>
      <c r="H4" s="273"/>
      <c r="I4" s="62" t="s">
        <v>222</v>
      </c>
      <c r="J4" s="63" t="s">
        <v>223</v>
      </c>
      <c r="K4" s="63" t="s">
        <v>224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4">
        <v>2</v>
      </c>
      <c r="J5" s="65" t="s">
        <v>55</v>
      </c>
      <c r="K5" s="65" t="s">
        <v>56</v>
      </c>
    </row>
    <row r="6" spans="1:11" ht="12.75">
      <c r="A6" s="229" t="s">
        <v>269</v>
      </c>
      <c r="B6" s="245"/>
      <c r="C6" s="245"/>
      <c r="D6" s="245"/>
      <c r="E6" s="245"/>
      <c r="F6" s="245"/>
      <c r="G6" s="245"/>
      <c r="H6" s="245"/>
      <c r="I6" s="275"/>
      <c r="J6" s="275"/>
      <c r="K6" s="276"/>
    </row>
    <row r="7" spans="1:11" ht="12.75">
      <c r="A7" s="223" t="s">
        <v>270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-68000000</v>
      </c>
      <c r="K7" s="7">
        <v>1378000000</v>
      </c>
    </row>
    <row r="8" spans="1:11" ht="12.75">
      <c r="A8" s="223" t="s">
        <v>271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425000000</v>
      </c>
      <c r="K8" s="7">
        <v>467000000</v>
      </c>
    </row>
    <row r="9" spans="1:11" ht="12.75">
      <c r="A9" s="223" t="s">
        <v>272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273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245000000</v>
      </c>
    </row>
    <row r="11" spans="1:11" ht="12.75">
      <c r="A11" s="223" t="s">
        <v>274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275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880000000</v>
      </c>
      <c r="K12" s="7">
        <v>395000000</v>
      </c>
    </row>
    <row r="13" spans="1:11" ht="12.75">
      <c r="A13" s="220" t="s">
        <v>276</v>
      </c>
      <c r="B13" s="221"/>
      <c r="C13" s="221"/>
      <c r="D13" s="221"/>
      <c r="E13" s="221"/>
      <c r="F13" s="221"/>
      <c r="G13" s="221"/>
      <c r="H13" s="221"/>
      <c r="I13" s="1">
        <v>7</v>
      </c>
      <c r="J13" s="60">
        <f>SUM(J7:J12)</f>
        <v>1237000000</v>
      </c>
      <c r="K13" s="51">
        <f>SUM(K7:K12)</f>
        <v>2485000000</v>
      </c>
    </row>
    <row r="14" spans="1:11" ht="12.75">
      <c r="A14" s="223" t="s">
        <v>277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1418000000</v>
      </c>
      <c r="K14" s="7">
        <v>1718000000</v>
      </c>
    </row>
    <row r="15" spans="1:11" ht="12.75">
      <c r="A15" s="223" t="s">
        <v>278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59000000</v>
      </c>
      <c r="K15" s="7"/>
    </row>
    <row r="16" spans="1:11" ht="12.75">
      <c r="A16" s="223" t="s">
        <v>279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518000000</v>
      </c>
      <c r="K16" s="7">
        <v>1315000000</v>
      </c>
    </row>
    <row r="17" spans="1:11" ht="12.75">
      <c r="A17" s="223" t="s">
        <v>280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168000000</v>
      </c>
      <c r="K17" s="7">
        <v>421000000</v>
      </c>
    </row>
    <row r="18" spans="1:11" ht="12.75">
      <c r="A18" s="220" t="s">
        <v>281</v>
      </c>
      <c r="B18" s="221"/>
      <c r="C18" s="221"/>
      <c r="D18" s="221"/>
      <c r="E18" s="221"/>
      <c r="F18" s="221"/>
      <c r="G18" s="221"/>
      <c r="H18" s="221"/>
      <c r="I18" s="1">
        <v>12</v>
      </c>
      <c r="J18" s="60">
        <f>SUM(J14:J17)</f>
        <v>2163000000</v>
      </c>
      <c r="K18" s="51">
        <f>SUM(K14:K17)</f>
        <v>3454000000</v>
      </c>
    </row>
    <row r="19" spans="1:11" ht="12.75">
      <c r="A19" s="220" t="s">
        <v>283</v>
      </c>
      <c r="B19" s="221"/>
      <c r="C19" s="221"/>
      <c r="D19" s="221"/>
      <c r="E19" s="221"/>
      <c r="F19" s="221"/>
      <c r="G19" s="221"/>
      <c r="H19" s="221"/>
      <c r="I19" s="1">
        <v>13</v>
      </c>
      <c r="J19" s="60">
        <f>IF(J13&gt;J18,J13-J18,0)</f>
        <v>0</v>
      </c>
      <c r="K19" s="51">
        <f>IF(K13&gt;K18,K13-K18,0)</f>
        <v>0</v>
      </c>
    </row>
    <row r="20" spans="1:11" ht="12.75">
      <c r="A20" s="220" t="s">
        <v>282</v>
      </c>
      <c r="B20" s="221"/>
      <c r="C20" s="221"/>
      <c r="D20" s="221"/>
      <c r="E20" s="221"/>
      <c r="F20" s="221"/>
      <c r="G20" s="221"/>
      <c r="H20" s="221"/>
      <c r="I20" s="1">
        <v>14</v>
      </c>
      <c r="J20" s="60">
        <f>IF(J18&gt;J13,J18-J13,0)</f>
        <v>926000000</v>
      </c>
      <c r="K20" s="51">
        <f>IF(K18&gt;K13,K18-K13,0)</f>
        <v>969000000</v>
      </c>
    </row>
    <row r="21" spans="1:11" ht="12.75">
      <c r="A21" s="229" t="s">
        <v>284</v>
      </c>
      <c r="B21" s="245"/>
      <c r="C21" s="245"/>
      <c r="D21" s="245"/>
      <c r="E21" s="245"/>
      <c r="F21" s="245"/>
      <c r="G21" s="245"/>
      <c r="H21" s="245"/>
      <c r="I21" s="275"/>
      <c r="J21" s="275"/>
      <c r="K21" s="276"/>
    </row>
    <row r="22" spans="1:11" ht="12.75">
      <c r="A22" s="223" t="s">
        <v>285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/>
      <c r="K22" s="7">
        <v>2000000</v>
      </c>
    </row>
    <row r="23" spans="1:11" ht="12.75">
      <c r="A23" s="223" t="s">
        <v>286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287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>
        <v>7000000</v>
      </c>
    </row>
    <row r="25" spans="1:11" ht="12.75">
      <c r="A25" s="223" t="s">
        <v>288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2000000</v>
      </c>
      <c r="K25" s="7">
        <v>1000000</v>
      </c>
    </row>
    <row r="26" spans="1:11" ht="12.75">
      <c r="A26" s="223" t="s">
        <v>289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>
        <v>2000000</v>
      </c>
    </row>
    <row r="27" spans="1:11" ht="12.75">
      <c r="A27" s="220" t="s">
        <v>290</v>
      </c>
      <c r="B27" s="221"/>
      <c r="C27" s="221"/>
      <c r="D27" s="221"/>
      <c r="E27" s="221"/>
      <c r="F27" s="221"/>
      <c r="G27" s="221"/>
      <c r="H27" s="221"/>
      <c r="I27" s="1">
        <v>20</v>
      </c>
      <c r="J27" s="60">
        <f>SUM(J22:J26)</f>
        <v>2000000</v>
      </c>
      <c r="K27" s="51">
        <f>SUM(K22:K26)</f>
        <v>12000000</v>
      </c>
    </row>
    <row r="28" spans="1:11" ht="12.75">
      <c r="A28" s="223" t="s">
        <v>291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853000000</v>
      </c>
      <c r="K28" s="7">
        <v>379000000</v>
      </c>
    </row>
    <row r="29" spans="1:11" ht="12.75">
      <c r="A29" s="223" t="s">
        <v>292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293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63000000</v>
      </c>
      <c r="K30" s="7"/>
    </row>
    <row r="31" spans="1:11" ht="12.75">
      <c r="A31" s="220" t="s">
        <v>294</v>
      </c>
      <c r="B31" s="221"/>
      <c r="C31" s="221"/>
      <c r="D31" s="221"/>
      <c r="E31" s="221"/>
      <c r="F31" s="221"/>
      <c r="G31" s="221"/>
      <c r="H31" s="221"/>
      <c r="I31" s="1">
        <v>24</v>
      </c>
      <c r="J31" s="60">
        <f>SUM(J28:J30)</f>
        <v>916000000</v>
      </c>
      <c r="K31" s="51">
        <f>SUM(K28:K30)</f>
        <v>379000000</v>
      </c>
    </row>
    <row r="32" spans="1:11" ht="12.75">
      <c r="A32" s="220" t="s">
        <v>295</v>
      </c>
      <c r="B32" s="221"/>
      <c r="C32" s="221"/>
      <c r="D32" s="221"/>
      <c r="E32" s="221"/>
      <c r="F32" s="221"/>
      <c r="G32" s="221"/>
      <c r="H32" s="221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0" t="s">
        <v>296</v>
      </c>
      <c r="B33" s="221"/>
      <c r="C33" s="221"/>
      <c r="D33" s="221"/>
      <c r="E33" s="221"/>
      <c r="F33" s="221"/>
      <c r="G33" s="221"/>
      <c r="H33" s="221"/>
      <c r="I33" s="1">
        <v>26</v>
      </c>
      <c r="J33" s="60">
        <f>IF(J31&gt;J27,J31-J27,0)</f>
        <v>914000000</v>
      </c>
      <c r="K33" s="51">
        <f>IF(K31&gt;K27,K31-K27,0)</f>
        <v>367000000</v>
      </c>
    </row>
    <row r="34" spans="1:11" ht="12.75">
      <c r="A34" s="229" t="s">
        <v>297</v>
      </c>
      <c r="B34" s="245"/>
      <c r="C34" s="245"/>
      <c r="D34" s="245"/>
      <c r="E34" s="245"/>
      <c r="F34" s="245"/>
      <c r="G34" s="245"/>
      <c r="H34" s="245"/>
      <c r="I34" s="275"/>
      <c r="J34" s="275"/>
      <c r="K34" s="276"/>
    </row>
    <row r="35" spans="1:11" ht="12.75">
      <c r="A35" s="223" t="s">
        <v>298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299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3689000000</v>
      </c>
      <c r="K36" s="7">
        <v>6734000000</v>
      </c>
    </row>
    <row r="37" spans="1:11" ht="12.75">
      <c r="A37" s="223" t="s">
        <v>300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>
        <v>1000000</v>
      </c>
    </row>
    <row r="38" spans="1:11" ht="12.75">
      <c r="A38" s="220" t="s">
        <v>301</v>
      </c>
      <c r="B38" s="221"/>
      <c r="C38" s="221"/>
      <c r="D38" s="221"/>
      <c r="E38" s="221"/>
      <c r="F38" s="221"/>
      <c r="G38" s="221"/>
      <c r="H38" s="221"/>
      <c r="I38" s="1">
        <v>30</v>
      </c>
      <c r="J38" s="60">
        <f>SUM(J35:J37)</f>
        <v>3689000000</v>
      </c>
      <c r="K38" s="51">
        <f>SUM(K35:K37)</f>
        <v>6735000000</v>
      </c>
    </row>
    <row r="39" spans="1:11" ht="12.75">
      <c r="A39" s="223" t="s">
        <v>302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1783000000</v>
      </c>
      <c r="K39" s="7">
        <v>5206000000</v>
      </c>
    </row>
    <row r="40" spans="1:11" ht="12.75">
      <c r="A40" s="223" t="s">
        <v>303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304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371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305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31000000</v>
      </c>
      <c r="K43" s="7">
        <v>80000000</v>
      </c>
    </row>
    <row r="44" spans="1:11" ht="12.75">
      <c r="A44" s="220" t="s">
        <v>306</v>
      </c>
      <c r="B44" s="221"/>
      <c r="C44" s="221"/>
      <c r="D44" s="221"/>
      <c r="E44" s="221"/>
      <c r="F44" s="221"/>
      <c r="G44" s="221"/>
      <c r="H44" s="221"/>
      <c r="I44" s="1">
        <v>36</v>
      </c>
      <c r="J44" s="60">
        <f>SUM(J39:J43)</f>
        <v>1814000000</v>
      </c>
      <c r="K44" s="51">
        <f>SUM(K39:K43)</f>
        <v>5286000000</v>
      </c>
    </row>
    <row r="45" spans="1:11" ht="12.75">
      <c r="A45" s="220" t="s">
        <v>307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0">
        <f>IF(J38&gt;J44,J38-J44,0)</f>
        <v>1875000000</v>
      </c>
      <c r="K45" s="51">
        <f>IF(K38&gt;K44,K38-K44,0)</f>
        <v>1449000000</v>
      </c>
    </row>
    <row r="46" spans="1:11" ht="12.75">
      <c r="A46" s="220" t="s">
        <v>308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0">
        <f>IF(J44&gt;J38,J44-J38,0)</f>
        <v>0</v>
      </c>
      <c r="K46" s="51">
        <f>IF(K44&gt;K38,K44-K38,0)</f>
        <v>0</v>
      </c>
    </row>
    <row r="47" spans="1:11" ht="12.75">
      <c r="A47" s="223" t="s">
        <v>309</v>
      </c>
      <c r="B47" s="224"/>
      <c r="C47" s="224"/>
      <c r="D47" s="224"/>
      <c r="E47" s="224"/>
      <c r="F47" s="224"/>
      <c r="G47" s="224"/>
      <c r="H47" s="224"/>
      <c r="I47" s="1">
        <v>39</v>
      </c>
      <c r="J47" s="60">
        <f>IF(J19-J20+J32-J33+J45-J46&gt;0,J19-J20+J32-J33+J45-J46,0)</f>
        <v>35000000</v>
      </c>
      <c r="K47" s="51">
        <f>IF(K19-K20+K32-K33+K45-K46&gt;0,K19-K20+K32-K33+K45-K46,0)</f>
        <v>113000000</v>
      </c>
    </row>
    <row r="48" spans="1:11" ht="12.75">
      <c r="A48" s="223" t="s">
        <v>310</v>
      </c>
      <c r="B48" s="224"/>
      <c r="C48" s="224"/>
      <c r="D48" s="224"/>
      <c r="E48" s="224"/>
      <c r="F48" s="224"/>
      <c r="G48" s="224"/>
      <c r="H48" s="224"/>
      <c r="I48" s="1">
        <v>40</v>
      </c>
      <c r="J48" s="60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23" t="s">
        <v>311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367000000</v>
      </c>
      <c r="K49" s="7">
        <v>317000000</v>
      </c>
    </row>
    <row r="50" spans="1:11" ht="12.75">
      <c r="A50" s="223" t="s">
        <v>312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35000000</v>
      </c>
      <c r="K50" s="7">
        <v>46000000</v>
      </c>
    </row>
    <row r="51" spans="1:11" ht="12.75">
      <c r="A51" s="223" t="s">
        <v>313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35" t="s">
        <v>314</v>
      </c>
      <c r="B52" s="236"/>
      <c r="C52" s="236"/>
      <c r="D52" s="236"/>
      <c r="E52" s="236"/>
      <c r="F52" s="236"/>
      <c r="G52" s="236"/>
      <c r="H52" s="236"/>
      <c r="I52" s="4">
        <v>44</v>
      </c>
      <c r="J52" s="61">
        <f>J49+J50-J51</f>
        <v>402000000</v>
      </c>
      <c r="K52" s="58">
        <f>K49+K50-K51</f>
        <v>363000000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7:K12 J28:K30 J22:K26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1" t="s">
        <v>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 t="s">
        <v>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16</v>
      </c>
      <c r="B4" s="273"/>
      <c r="C4" s="273"/>
      <c r="D4" s="273"/>
      <c r="E4" s="273"/>
      <c r="F4" s="273"/>
      <c r="G4" s="273"/>
      <c r="H4" s="273"/>
      <c r="I4" s="62" t="s">
        <v>53</v>
      </c>
      <c r="J4" s="63" t="s">
        <v>58</v>
      </c>
      <c r="K4" s="63" t="s">
        <v>59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55</v>
      </c>
      <c r="K5" s="69" t="s">
        <v>56</v>
      </c>
    </row>
    <row r="6" spans="1:11" ht="12.75">
      <c r="A6" s="229" t="s">
        <v>35</v>
      </c>
      <c r="B6" s="245"/>
      <c r="C6" s="245"/>
      <c r="D6" s="245"/>
      <c r="E6" s="245"/>
      <c r="F6" s="245"/>
      <c r="G6" s="245"/>
      <c r="H6" s="245"/>
      <c r="I6" s="275"/>
      <c r="J6" s="275"/>
      <c r="K6" s="276"/>
    </row>
    <row r="7" spans="1:11" ht="12.75">
      <c r="A7" s="223" t="s">
        <v>50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23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24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25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26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0" t="s">
        <v>49</v>
      </c>
      <c r="B12" s="221"/>
      <c r="C12" s="221"/>
      <c r="D12" s="221"/>
      <c r="E12" s="221"/>
      <c r="F12" s="221"/>
      <c r="G12" s="221"/>
      <c r="H12" s="221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3" t="s">
        <v>27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28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29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30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31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32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0" t="s">
        <v>13</v>
      </c>
      <c r="B19" s="221"/>
      <c r="C19" s="221"/>
      <c r="D19" s="221"/>
      <c r="E19" s="221"/>
      <c r="F19" s="221"/>
      <c r="G19" s="221"/>
      <c r="H19" s="221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0" t="s">
        <v>17</v>
      </c>
      <c r="B20" s="280"/>
      <c r="C20" s="280"/>
      <c r="D20" s="280"/>
      <c r="E20" s="280"/>
      <c r="F20" s="280"/>
      <c r="G20" s="280"/>
      <c r="H20" s="281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26" t="s">
        <v>18</v>
      </c>
      <c r="B21" s="282"/>
      <c r="C21" s="282"/>
      <c r="D21" s="282"/>
      <c r="E21" s="282"/>
      <c r="F21" s="282"/>
      <c r="G21" s="282"/>
      <c r="H21" s="283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29" t="s">
        <v>36</v>
      </c>
      <c r="B22" s="245"/>
      <c r="C22" s="245"/>
      <c r="D22" s="245"/>
      <c r="E22" s="245"/>
      <c r="F22" s="245"/>
      <c r="G22" s="245"/>
      <c r="H22" s="245"/>
      <c r="I22" s="275"/>
      <c r="J22" s="275"/>
      <c r="K22" s="276"/>
    </row>
    <row r="23" spans="1:11" ht="12.75">
      <c r="A23" s="223" t="s">
        <v>41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42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60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61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43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0" t="s">
        <v>22</v>
      </c>
      <c r="B28" s="221"/>
      <c r="C28" s="221"/>
      <c r="D28" s="221"/>
      <c r="E28" s="221"/>
      <c r="F28" s="221"/>
      <c r="G28" s="221"/>
      <c r="H28" s="221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3" t="s">
        <v>0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2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0" t="s">
        <v>14</v>
      </c>
      <c r="B32" s="221"/>
      <c r="C32" s="221"/>
      <c r="D32" s="221"/>
      <c r="E32" s="221"/>
      <c r="F32" s="221"/>
      <c r="G32" s="221"/>
      <c r="H32" s="221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0" t="s">
        <v>19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0" t="s">
        <v>20</v>
      </c>
      <c r="B34" s="221"/>
      <c r="C34" s="221"/>
      <c r="D34" s="221"/>
      <c r="E34" s="221"/>
      <c r="F34" s="221"/>
      <c r="G34" s="221"/>
      <c r="H34" s="221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29" t="s">
        <v>37</v>
      </c>
      <c r="B35" s="245"/>
      <c r="C35" s="245"/>
      <c r="D35" s="245"/>
      <c r="E35" s="245"/>
      <c r="F35" s="245"/>
      <c r="G35" s="245"/>
      <c r="H35" s="245"/>
      <c r="I35" s="275">
        <v>0</v>
      </c>
      <c r="J35" s="275"/>
      <c r="K35" s="276"/>
    </row>
    <row r="36" spans="1:11" ht="12.75">
      <c r="A36" s="223" t="s">
        <v>44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6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7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0" t="s">
        <v>15</v>
      </c>
      <c r="B39" s="221"/>
      <c r="C39" s="221"/>
      <c r="D39" s="221"/>
      <c r="E39" s="221"/>
      <c r="F39" s="221"/>
      <c r="G39" s="221"/>
      <c r="H39" s="221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3" t="s">
        <v>8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9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10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11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12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0" t="s">
        <v>33</v>
      </c>
      <c r="B45" s="221"/>
      <c r="C45" s="221"/>
      <c r="D45" s="221"/>
      <c r="E45" s="221"/>
      <c r="F45" s="221"/>
      <c r="G45" s="221"/>
      <c r="H45" s="221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0" t="s">
        <v>39</v>
      </c>
      <c r="B46" s="221"/>
      <c r="C46" s="221"/>
      <c r="D46" s="221"/>
      <c r="E46" s="221"/>
      <c r="F46" s="221"/>
      <c r="G46" s="221"/>
      <c r="H46" s="221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0" t="s">
        <v>40</v>
      </c>
      <c r="B47" s="221"/>
      <c r="C47" s="221"/>
      <c r="D47" s="221"/>
      <c r="E47" s="221"/>
      <c r="F47" s="221"/>
      <c r="G47" s="221"/>
      <c r="H47" s="221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0" t="s">
        <v>34</v>
      </c>
      <c r="B48" s="221"/>
      <c r="C48" s="221"/>
      <c r="D48" s="221"/>
      <c r="E48" s="221"/>
      <c r="F48" s="221"/>
      <c r="G48" s="221"/>
      <c r="H48" s="221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0" t="s">
        <v>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0" t="s">
        <v>38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45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46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47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0" sqref="K2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290" t="s">
        <v>315</v>
      </c>
      <c r="B1" s="291"/>
      <c r="C1" s="291"/>
      <c r="D1" s="291"/>
      <c r="E1" s="291"/>
      <c r="F1" s="291"/>
      <c r="G1" s="291"/>
      <c r="H1" s="291"/>
      <c r="I1" s="291"/>
      <c r="J1" s="291"/>
      <c r="K1" s="292"/>
      <c r="L1" s="71"/>
    </row>
    <row r="2" spans="1:12" ht="15.75">
      <c r="A2" s="40"/>
      <c r="B2" s="70"/>
      <c r="C2" s="301" t="s">
        <v>316</v>
      </c>
      <c r="D2" s="301"/>
      <c r="E2" s="73">
        <v>40544</v>
      </c>
      <c r="F2" s="41" t="s">
        <v>124</v>
      </c>
      <c r="G2" s="302">
        <v>40633</v>
      </c>
      <c r="H2" s="303"/>
      <c r="I2" s="70"/>
      <c r="J2" s="70"/>
      <c r="K2" s="70"/>
      <c r="L2" s="74"/>
    </row>
    <row r="3" spans="1:11" ht="24">
      <c r="A3" s="304" t="s">
        <v>221</v>
      </c>
      <c r="B3" s="304"/>
      <c r="C3" s="304"/>
      <c r="D3" s="304"/>
      <c r="E3" s="304"/>
      <c r="F3" s="304"/>
      <c r="G3" s="304"/>
      <c r="H3" s="304"/>
      <c r="I3" s="77" t="s">
        <v>222</v>
      </c>
      <c r="J3" s="78" t="s">
        <v>223</v>
      </c>
      <c r="K3" s="78" t="s">
        <v>224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0">
        <v>2</v>
      </c>
      <c r="J4" s="79" t="s">
        <v>55</v>
      </c>
      <c r="K4" s="79" t="s">
        <v>56</v>
      </c>
    </row>
    <row r="5" spans="1:11" ht="12.75">
      <c r="A5" s="293" t="s">
        <v>317</v>
      </c>
      <c r="B5" s="294"/>
      <c r="C5" s="294"/>
      <c r="D5" s="294"/>
      <c r="E5" s="294"/>
      <c r="F5" s="294"/>
      <c r="G5" s="294"/>
      <c r="H5" s="294"/>
      <c r="I5" s="42">
        <v>1</v>
      </c>
      <c r="J5" s="43">
        <v>9000000000</v>
      </c>
      <c r="K5" s="43">
        <v>9000000000</v>
      </c>
    </row>
    <row r="6" spans="1:11" ht="12.75">
      <c r="A6" s="293" t="s">
        <v>318</v>
      </c>
      <c r="B6" s="294"/>
      <c r="C6" s="294"/>
      <c r="D6" s="294"/>
      <c r="E6" s="294"/>
      <c r="F6" s="294"/>
      <c r="G6" s="294"/>
      <c r="H6" s="294"/>
      <c r="I6" s="42">
        <v>2</v>
      </c>
      <c r="J6" s="44"/>
      <c r="K6" s="44"/>
    </row>
    <row r="7" spans="1:11" ht="12.75">
      <c r="A7" s="293" t="s">
        <v>319</v>
      </c>
      <c r="B7" s="294"/>
      <c r="C7" s="294"/>
      <c r="D7" s="294"/>
      <c r="E7" s="294"/>
      <c r="F7" s="294"/>
      <c r="G7" s="294"/>
      <c r="H7" s="294"/>
      <c r="I7" s="42">
        <v>3</v>
      </c>
      <c r="J7" s="44">
        <v>2323000000</v>
      </c>
      <c r="K7" s="44">
        <v>2331000000</v>
      </c>
    </row>
    <row r="8" spans="1:11" ht="12.75">
      <c r="A8" s="293" t="s">
        <v>320</v>
      </c>
      <c r="B8" s="294"/>
      <c r="C8" s="294"/>
      <c r="D8" s="294"/>
      <c r="E8" s="294"/>
      <c r="F8" s="294"/>
      <c r="G8" s="294"/>
      <c r="H8" s="294"/>
      <c r="I8" s="42">
        <v>4</v>
      </c>
      <c r="J8" s="44">
        <v>463000000</v>
      </c>
      <c r="K8" s="44">
        <v>1424000000</v>
      </c>
    </row>
    <row r="9" spans="1:11" ht="12.75">
      <c r="A9" s="293" t="s">
        <v>321</v>
      </c>
      <c r="B9" s="294"/>
      <c r="C9" s="294"/>
      <c r="D9" s="294"/>
      <c r="E9" s="294"/>
      <c r="F9" s="294"/>
      <c r="G9" s="294"/>
      <c r="H9" s="294"/>
      <c r="I9" s="42">
        <v>5</v>
      </c>
      <c r="J9" s="44">
        <v>-131000000</v>
      </c>
      <c r="K9" s="44">
        <v>1053000000</v>
      </c>
    </row>
    <row r="10" spans="1:11" ht="12.75">
      <c r="A10" s="293" t="s">
        <v>322</v>
      </c>
      <c r="B10" s="294"/>
      <c r="C10" s="294"/>
      <c r="D10" s="294"/>
      <c r="E10" s="294"/>
      <c r="F10" s="294"/>
      <c r="G10" s="294"/>
      <c r="H10" s="294"/>
      <c r="I10" s="42">
        <v>6</v>
      </c>
      <c r="J10" s="44"/>
      <c r="K10" s="44"/>
    </row>
    <row r="11" spans="1:11" ht="12.75">
      <c r="A11" s="293" t="s">
        <v>323</v>
      </c>
      <c r="B11" s="294"/>
      <c r="C11" s="294"/>
      <c r="D11" s="294"/>
      <c r="E11" s="294"/>
      <c r="F11" s="294"/>
      <c r="G11" s="294"/>
      <c r="H11" s="294"/>
      <c r="I11" s="42">
        <v>7</v>
      </c>
      <c r="J11" s="44"/>
      <c r="K11" s="44"/>
    </row>
    <row r="12" spans="1:11" ht="12.75">
      <c r="A12" s="293" t="s">
        <v>324</v>
      </c>
      <c r="B12" s="294"/>
      <c r="C12" s="294"/>
      <c r="D12" s="294"/>
      <c r="E12" s="294"/>
      <c r="F12" s="294"/>
      <c r="G12" s="294"/>
      <c r="H12" s="294"/>
      <c r="I12" s="42">
        <v>8</v>
      </c>
      <c r="J12" s="44">
        <v>20000000</v>
      </c>
      <c r="K12" s="44">
        <v>37000000</v>
      </c>
    </row>
    <row r="13" spans="1:11" ht="12.75">
      <c r="A13" s="293" t="s">
        <v>325</v>
      </c>
      <c r="B13" s="294"/>
      <c r="C13" s="294"/>
      <c r="D13" s="294"/>
      <c r="E13" s="294"/>
      <c r="F13" s="294"/>
      <c r="G13" s="294"/>
      <c r="H13" s="294"/>
      <c r="I13" s="42">
        <v>9</v>
      </c>
      <c r="J13" s="44"/>
      <c r="K13" s="44"/>
    </row>
    <row r="14" spans="1:11" ht="12.75">
      <c r="A14" s="295" t="s">
        <v>326</v>
      </c>
      <c r="B14" s="296"/>
      <c r="C14" s="296"/>
      <c r="D14" s="296"/>
      <c r="E14" s="296"/>
      <c r="F14" s="296"/>
      <c r="G14" s="296"/>
      <c r="H14" s="296"/>
      <c r="I14" s="42">
        <v>10</v>
      </c>
      <c r="J14" s="75">
        <v>11675000000</v>
      </c>
      <c r="K14" s="75">
        <f>SUM(K5:K13)</f>
        <v>13845000000</v>
      </c>
    </row>
    <row r="15" spans="1:11" ht="12.75">
      <c r="A15" s="293" t="s">
        <v>327</v>
      </c>
      <c r="B15" s="294"/>
      <c r="C15" s="294"/>
      <c r="D15" s="294"/>
      <c r="E15" s="294"/>
      <c r="F15" s="294"/>
      <c r="G15" s="294"/>
      <c r="H15" s="294"/>
      <c r="I15" s="42">
        <v>11</v>
      </c>
      <c r="J15" s="44">
        <v>12000000</v>
      </c>
      <c r="K15" s="44">
        <v>-9000000</v>
      </c>
    </row>
    <row r="16" spans="1:11" ht="12.75">
      <c r="A16" s="293" t="s">
        <v>328</v>
      </c>
      <c r="B16" s="294"/>
      <c r="C16" s="294"/>
      <c r="D16" s="294"/>
      <c r="E16" s="294"/>
      <c r="F16" s="294"/>
      <c r="G16" s="294"/>
      <c r="H16" s="294"/>
      <c r="I16" s="42">
        <v>12</v>
      </c>
      <c r="J16" s="44"/>
      <c r="K16" s="44"/>
    </row>
    <row r="17" spans="1:11" ht="12.75">
      <c r="A17" s="293" t="s">
        <v>329</v>
      </c>
      <c r="B17" s="294"/>
      <c r="C17" s="294"/>
      <c r="D17" s="294"/>
      <c r="E17" s="294"/>
      <c r="F17" s="294"/>
      <c r="G17" s="294"/>
      <c r="H17" s="294"/>
      <c r="I17" s="42">
        <v>13</v>
      </c>
      <c r="J17" s="44"/>
      <c r="K17" s="44"/>
    </row>
    <row r="18" spans="1:11" ht="12.75">
      <c r="A18" s="293" t="s">
        <v>330</v>
      </c>
      <c r="B18" s="294"/>
      <c r="C18" s="294"/>
      <c r="D18" s="294"/>
      <c r="E18" s="294"/>
      <c r="F18" s="294"/>
      <c r="G18" s="294"/>
      <c r="H18" s="294"/>
      <c r="I18" s="42">
        <v>14</v>
      </c>
      <c r="J18" s="44"/>
      <c r="K18" s="44"/>
    </row>
    <row r="19" spans="1:11" ht="12.75">
      <c r="A19" s="293" t="s">
        <v>331</v>
      </c>
      <c r="B19" s="294"/>
      <c r="C19" s="294"/>
      <c r="D19" s="294"/>
      <c r="E19" s="294"/>
      <c r="F19" s="294"/>
      <c r="G19" s="294"/>
      <c r="H19" s="294"/>
      <c r="I19" s="42">
        <v>15</v>
      </c>
      <c r="J19" s="44"/>
      <c r="K19" s="44"/>
    </row>
    <row r="20" spans="1:11" ht="12.75">
      <c r="A20" s="293" t="s">
        <v>332</v>
      </c>
      <c r="B20" s="294"/>
      <c r="C20" s="294"/>
      <c r="D20" s="294"/>
      <c r="E20" s="294"/>
      <c r="F20" s="294"/>
      <c r="G20" s="294"/>
      <c r="H20" s="294"/>
      <c r="I20" s="42">
        <v>16</v>
      </c>
      <c r="J20" s="44">
        <v>-121000000</v>
      </c>
      <c r="K20" s="44">
        <v>1063000000</v>
      </c>
    </row>
    <row r="21" spans="1:11" ht="12.75">
      <c r="A21" s="295" t="s">
        <v>333</v>
      </c>
      <c r="B21" s="296"/>
      <c r="C21" s="296"/>
      <c r="D21" s="296"/>
      <c r="E21" s="296"/>
      <c r="F21" s="296"/>
      <c r="G21" s="296"/>
      <c r="H21" s="296"/>
      <c r="I21" s="42">
        <v>17</v>
      </c>
      <c r="J21" s="76">
        <v>-109000000</v>
      </c>
      <c r="K21" s="76">
        <f>SUM(K15:K20)</f>
        <v>1054000000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4" t="s">
        <v>334</v>
      </c>
      <c r="B23" s="285"/>
      <c r="C23" s="285"/>
      <c r="D23" s="285"/>
      <c r="E23" s="285"/>
      <c r="F23" s="285"/>
      <c r="G23" s="285"/>
      <c r="H23" s="285"/>
      <c r="I23" s="45">
        <v>18</v>
      </c>
      <c r="J23" s="43">
        <v>11675000000</v>
      </c>
      <c r="K23" s="43">
        <v>13845000000</v>
      </c>
    </row>
    <row r="24" spans="1:11" ht="17.25" customHeight="1">
      <c r="A24" s="286" t="s">
        <v>335</v>
      </c>
      <c r="B24" s="287"/>
      <c r="C24" s="287"/>
      <c r="D24" s="287"/>
      <c r="E24" s="287"/>
      <c r="F24" s="287"/>
      <c r="G24" s="287"/>
      <c r="H24" s="287"/>
      <c r="I24" s="46">
        <v>19</v>
      </c>
      <c r="J24" s="76">
        <v>8000000</v>
      </c>
      <c r="K24" s="76">
        <v>2000000</v>
      </c>
    </row>
    <row r="25" spans="1:11" ht="30" customHeight="1">
      <c r="A25" s="288" t="s">
        <v>336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20" sqref="D2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6" t="s">
        <v>54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7" t="s">
        <v>57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2011-04-18T10:28:54Z</cp:lastPrinted>
  <dcterms:created xsi:type="dcterms:W3CDTF">2008-10-17T11:51:54Z</dcterms:created>
  <dcterms:modified xsi:type="dcterms:W3CDTF">2011-04-26T07:18:19Z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