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<sst xmlns="http://schemas.openxmlformats.org/spreadsheetml/2006/main" count="416" uniqueCount="362">
  <si>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</si>
  <si>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</si>
  <si>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</si>
  <si>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</si>
  <si>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</si>
  <si>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</si>
  <si>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</si>
  <si>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</si>
  <si>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</si>
  <si>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</si>
  <si>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</si>
  <si>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</si>
  <si>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</si>
  <si>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</si>
  <si>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</si>
  <si>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</si>
  <si>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</si>
  <si>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</si>
  <si>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</si>
  <si>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</si>
  <si>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</si>
  <si>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</si>
  <si>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</si>
  <si>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</si>
  <si>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</si>
  <si>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</si>
  <si>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</si>
  <si>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</si>
  <si>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</si>
  <si>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</si>
  <si>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</si>
  <si>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</si>
  <si>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</si>
  <si>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</si>
  <si>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</si>
  <si>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</si>
  <si>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</si>
  <si>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</si>
  <si>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</si>
  <si>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</si>
  <si>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</si>
  <si>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</si>
  <si>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</si>
  <si>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</si>
  <si>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</si>
  <si>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</si>
  <si>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</si>
  <si>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</si>
  <si>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</si>
  <si>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</si>
  <si>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</si>
  <si>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</si>
  <si>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</si>
  <si>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</si>
  <si>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</si>
  <si>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</si>
  <si>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</si>
  <si>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</si>
  <si>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</si>
  <si>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</si>
  <si>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</si>
  <si>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</si>
  <si>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</si>
  <si>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</si>
  <si>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</si>
  <si>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</si>
  <si>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</si>
  <si>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</si>
  <si>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</si>
  <si>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</si>
  <si>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</si>
  <si>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</si>
  <si>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</si>
  <si>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</si>
  <si>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</si>
  <si>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</si>
  <si>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</si>
  <si>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</si>
  <si>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</si>
  <si>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</si>
  <si>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</si>
  <si>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</si>
  <si>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</si>
  <si>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</si>
  <si>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</si>
  <si>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</si>
  <si>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</si>
  <si>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</si>
  <si>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</si>
  <si>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</si>
  <si>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</si>
  <si>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</si>
  <si>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</si>
  <si>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</si>
  <si>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</si>
  <si>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</si>
  <si>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</si>
  <si>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</si>
  <si>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</si>
  <si>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</si>
  <si>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</si>
  <si>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</si>
  <si>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</si>
  <si>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</si>
  <si>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</si>
  <si>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</si>
  <si>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</si>
  <si>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</si>
  <si>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</si>
  <si>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</si>
  <si>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</si>
  <si>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</si>
  <si>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</si>
  <si>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</si>
  <si>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</si>
  <si>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</si>
  <si>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</si>
  <si>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</si>
  <si>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</si>
  <si>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</si>
  <si>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</si>
  <si>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</si>
  <si>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</si>
  <si>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</si>
  <si>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</si>
  <si>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</si>
  <si>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</si>
  <si>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</si>
  <si>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</si>
  <si>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</si>
  <si>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</si>
  <si>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</si>
  <si>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</si>
  <si>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</si>
  <si>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</si>
  <si>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</si>
  <si>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</si>
  <si>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</si>
  <si>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</si>
  <si>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</si>
  <si>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</si>
  <si>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</si>
  <si>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</si>
  <si>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</si>
  <si>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</si>
  <si>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</si>
  <si>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</si>
  <si>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</si>
  <si>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</si>
  <si>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</si>
  <si>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</si>
  <si>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</si>
  <si>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</si>
  <si>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</si>
  <si>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</si>
  <si>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</si>
  <si>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</si>
  <si>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</si>
  <si>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</si>
  <si>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</si>
  <si>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</si>
  <si>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</si>
  <si>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</si>
  <si>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</si>
  <si>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</si>
  <si>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</si>
  <si>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</si>
  <si>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</si>
  <si>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</si>
  <si>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</si>
  <si>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</si>
  <si>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</si>
  <si>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</si>
  <si>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</si>
  <si>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</si>
  <si>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</si>
  <si>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</si>
  <si>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</si>
  <si>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</si>
  <si>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</si>
  <si>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</si>
  <si>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</si>
  <si>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</si>
  <si>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</si>
  <si>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</si>
  <si>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</si>
  <si>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</si>
  <si>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</si>
  <si>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</si>
  <si>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</si>
  <si>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</si>
  <si>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</si>
  <si>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</si>
  <si>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</si>
  <si>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</si>
  <si>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</si>
  <si>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</si>
  <si>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</si>
  <si>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</si>
  <si>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</si>
  <si>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</si>
  <si>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</si>
  <si>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</si>
  <si>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</si>
  <si>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</si>
  <si>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</si>
  <si>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</si>
  <si>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</si>
  <si>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</si>
  <si>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</si>
  <si>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</si>
  <si>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</si>
  <si>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</si>
  <si>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</si>
  <si>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</si>
  <si>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</si>
  <si>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</si>
  <si>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</si>
  <si>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</si>
  <si>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</si>
  <si>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</si>
  <si>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</si>
  <si>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</si>
  <si>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</si>
  <si>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</si>
  <si>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</si>
  <si>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</si>
  <si>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</si>
  <si>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</si>
  <si>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</si>
  <si>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</si>
  <si>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</si>
  <si>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</si>
  <si>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</si>
  <si>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</si>
  <si>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</si>
  <si>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</si>
  <si>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</si>
  <si>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</si>
  <si>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</si>
  <si>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</si>
  <si>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</si>
  <si>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</si>
  <si>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</si>
  <si>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</si>
  <si>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</si>
  <si>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</si>
  <si>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</si>
  <si>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</si>
  <si>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</si>
  <si>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</si>
  <si>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</si>
  <si>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</si>
  <si>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</si>
  <si>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</si>
  <si>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</si>
  <si>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</si>
  <si>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</si>
  <si>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</si>
  <si>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</si>
  <si>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</si>
  <si>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</si>
  <si>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</si>
  <si>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</si>
  <si>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</si>
  <si>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</si>
  <si>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</si>
  <si>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</si>
  <si>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</si>
  <si>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</si>
  <si>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</si>
  <si>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</si>
  <si>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</si>
  <si>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</si>
  <si>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</si>
  <si>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</si>
  <si>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</si>
  <si>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</si>
  <si>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</si>
  <si>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</si>
  <si>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</si>
  <si>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</si>
  <si>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</si>
  <si>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</si>
  <si>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</si>
  <si>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</si>
  <si>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</si>
  <si>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</si>
  <si>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</si>
  <si>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</si>
  <si>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</si>
  <si>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</si>
  <si>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</si>
  <si>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</si>
  <si>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</si>
  <si>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</si>
  <si>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</si>
  <si>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</si>
  <si>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</si>
  <si>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</si>
  <si>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</si>
  <si>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</si>
  <si>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</si>
  <si>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</si>
  <si>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</si>
  <si>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</si>
  <si>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</si>
  <si>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</si>
  <si>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</si>
  <si>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</si>
  <si>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</si>
  <si>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</si>
  <si>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</si>
  <si>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</si>
  <si>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</si>
  <si>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</si>
  <si>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</si>
  <si>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</si>
  <si>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</si>
  <si>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</si>
  <si>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</si>
  <si>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</si>
  <si>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</si>
  <si>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</si>
  <si>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</si>
  <si>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</si>
  <si>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</si>
  <si>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</si>
  <si>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</si>
  <si>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</si>
  <si>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</si>
  <si>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</si>
  <si>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</si>
  <si>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</si>
  <si>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</si>
  <si>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 xml:space="preserve">Zagreb, Av. V. Holjevca 10 </t>
  </si>
  <si>
    <t>CROSCO d.o.o.</t>
  </si>
  <si>
    <t>Zagreb, Grada Vukovara 18</t>
  </si>
  <si>
    <t>01245449</t>
  </si>
  <si>
    <t>STSI - INTEGRIRANI TEHNIČKI SERVISI d.o.o.</t>
  </si>
  <si>
    <t>Zagreb, Lovinčićeva bb</t>
  </si>
  <si>
    <t>1600915</t>
  </si>
  <si>
    <t>HOLDINA d.o.o. Sarajevo</t>
  </si>
  <si>
    <t>Sarajevo, Ul. Aziza Šaćirbegović 4 b</t>
  </si>
  <si>
    <t>65-01-0857-08</t>
  </si>
  <si>
    <t xml:space="preserve">INA Maziva d.o.o. </t>
  </si>
  <si>
    <t>Zagreb, Radnička cesta 175</t>
  </si>
  <si>
    <t>1615912</t>
  </si>
  <si>
    <t>INA - CRNA GORA d.o.o.</t>
  </si>
  <si>
    <t>Podgorica, Ul.J.Popovića Lipovca 24</t>
  </si>
  <si>
    <t>5-0098260/015</t>
  </si>
  <si>
    <t xml:space="preserve">64603058187
</t>
  </si>
  <si>
    <t>Top Računovodstvo Servisi d.o.o.; član INA Grupe</t>
  </si>
  <si>
    <t>Goran Pavlović</t>
  </si>
  <si>
    <t>01 612 4885</t>
  </si>
  <si>
    <t>01 612 3115</t>
  </si>
  <si>
    <t xml:space="preserve">Goran.Pavlovic@trs.ina.hr </t>
  </si>
  <si>
    <t>Zoltán Sándor Áldott</t>
  </si>
  <si>
    <t>Obveznik:INA - Industrija nafte d.d. Zagreb - konsolidirano</t>
  </si>
  <si>
    <t>stanje na dan 30.09.2017.</t>
  </si>
  <si>
    <t>u razdoblju 01.01.2017. do 30.09.2017.</t>
  </si>
  <si>
    <t>Obveznik: INA - Industrija nafte d.d. Zagreb - konsolidirano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</si>
</sst>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Fill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5" t="s">
        <v>249</v>
      </c>
      <c r="B2" s="146"/>
      <c r="C2" s="146"/>
      <c r="D2" s="147"/>
      <c r="E2" s="117">
        <v>42736</v>
      </c>
      <c r="F2" s="12"/>
      <c r="G2" s="13" t="s">
        <v>250</v>
      </c>
      <c r="H2" s="117">
        <v>43008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8" t="s">
        <v>317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1" t="s">
        <v>251</v>
      </c>
      <c r="B6" s="152"/>
      <c r="C6" s="143" t="s">
        <v>323</v>
      </c>
      <c r="D6" s="144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153" t="s">
        <v>252</v>
      </c>
      <c r="B8" s="154"/>
      <c r="C8" s="143" t="s">
        <v>324</v>
      </c>
      <c r="D8" s="144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0" t="s">
        <v>253</v>
      </c>
      <c r="B10" s="141"/>
      <c r="C10" s="143" t="s">
        <v>325</v>
      </c>
      <c r="D10" s="14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1" t="s">
        <v>254</v>
      </c>
      <c r="B12" s="152"/>
      <c r="C12" s="155" t="s">
        <v>326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1" t="s">
        <v>255</v>
      </c>
      <c r="B14" s="152"/>
      <c r="C14" s="158" t="s">
        <v>327</v>
      </c>
      <c r="D14" s="159"/>
      <c r="E14" s="16"/>
      <c r="F14" s="155" t="s">
        <v>328</v>
      </c>
      <c r="G14" s="156"/>
      <c r="H14" s="156"/>
      <c r="I14" s="157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1" t="s">
        <v>256</v>
      </c>
      <c r="B16" s="152"/>
      <c r="C16" s="155" t="s">
        <v>329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1" t="s">
        <v>257</v>
      </c>
      <c r="B18" s="152"/>
      <c r="C18" s="160" t="s">
        <v>330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1" t="s">
        <v>258</v>
      </c>
      <c r="B20" s="152"/>
      <c r="C20" s="160" t="s">
        <v>331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1" t="s">
        <v>259</v>
      </c>
      <c r="B22" s="152"/>
      <c r="C22" s="124">
        <v>133</v>
      </c>
      <c r="D22" s="163" t="s">
        <v>328</v>
      </c>
      <c r="E22" s="164"/>
      <c r="F22" s="165"/>
      <c r="G22" s="151"/>
      <c r="H22" s="16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1" t="s">
        <v>260</v>
      </c>
      <c r="B24" s="152"/>
      <c r="C24" s="124">
        <v>21</v>
      </c>
      <c r="D24" s="163" t="s">
        <v>332</v>
      </c>
      <c r="E24" s="167"/>
      <c r="F24" s="167"/>
      <c r="G24" s="168"/>
      <c r="H24" s="50" t="s">
        <v>261</v>
      </c>
      <c r="I24" s="118">
        <v>10903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1" t="s">
        <v>262</v>
      </c>
      <c r="B26" s="152"/>
      <c r="C26" s="119" t="s">
        <v>333</v>
      </c>
      <c r="D26" s="25"/>
      <c r="E26" s="32"/>
      <c r="F26" s="24"/>
      <c r="G26" s="169" t="s">
        <v>263</v>
      </c>
      <c r="H26" s="152"/>
      <c r="I26" s="120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7" t="s">
        <v>326</v>
      </c>
      <c r="B30" s="178"/>
      <c r="C30" s="178"/>
      <c r="D30" s="179"/>
      <c r="E30" s="177" t="s">
        <v>335</v>
      </c>
      <c r="F30" s="178"/>
      <c r="G30" s="178"/>
      <c r="H30" s="143" t="s">
        <v>323</v>
      </c>
      <c r="I30" s="144"/>
      <c r="J30" s="10"/>
      <c r="K30" s="10"/>
      <c r="L30" s="10"/>
    </row>
    <row r="31" spans="1:12" ht="12.75">
      <c r="A31" s="125"/>
      <c r="B31" s="126"/>
      <c r="C31" s="127"/>
      <c r="D31" s="180"/>
      <c r="E31" s="180"/>
      <c r="F31" s="180"/>
      <c r="G31" s="181"/>
      <c r="H31" s="24"/>
      <c r="I31" s="130"/>
      <c r="J31" s="10"/>
      <c r="K31" s="10"/>
      <c r="L31" s="10"/>
    </row>
    <row r="32" spans="1:12" ht="12.75">
      <c r="A32" s="177" t="s">
        <v>336</v>
      </c>
      <c r="B32" s="178"/>
      <c r="C32" s="178"/>
      <c r="D32" s="179"/>
      <c r="E32" s="177" t="s">
        <v>337</v>
      </c>
      <c r="F32" s="178"/>
      <c r="G32" s="178"/>
      <c r="H32" s="143" t="s">
        <v>338</v>
      </c>
      <c r="I32" s="144"/>
      <c r="J32" s="10"/>
      <c r="K32" s="10"/>
      <c r="L32" s="10"/>
    </row>
    <row r="33" spans="1:12" ht="12.75">
      <c r="A33" s="125"/>
      <c r="B33" s="126"/>
      <c r="C33" s="127"/>
      <c r="D33" s="128"/>
      <c r="E33" s="128"/>
      <c r="F33" s="128"/>
      <c r="G33" s="129"/>
      <c r="H33" s="24"/>
      <c r="I33" s="131"/>
      <c r="J33" s="10"/>
      <c r="K33" s="10"/>
      <c r="L33" s="10"/>
    </row>
    <row r="34" spans="1:12" ht="12.75">
      <c r="A34" s="177" t="s">
        <v>339</v>
      </c>
      <c r="B34" s="182"/>
      <c r="C34" s="182"/>
      <c r="D34" s="183"/>
      <c r="E34" s="177" t="s">
        <v>340</v>
      </c>
      <c r="F34" s="178"/>
      <c r="G34" s="178"/>
      <c r="H34" s="143" t="s">
        <v>341</v>
      </c>
      <c r="I34" s="144"/>
      <c r="J34" s="10"/>
      <c r="K34" s="10"/>
      <c r="L34" s="10"/>
    </row>
    <row r="35" spans="1:12" ht="12.75">
      <c r="A35" s="132"/>
      <c r="B35" s="133"/>
      <c r="C35" s="184"/>
      <c r="D35" s="185"/>
      <c r="E35" s="128"/>
      <c r="F35" s="128"/>
      <c r="G35" s="129"/>
      <c r="H35" s="24"/>
      <c r="I35" s="131"/>
      <c r="J35" s="10"/>
      <c r="K35" s="10"/>
      <c r="L35" s="10"/>
    </row>
    <row r="36" spans="1:12" ht="12.75">
      <c r="A36" s="177" t="s">
        <v>342</v>
      </c>
      <c r="B36" s="178"/>
      <c r="C36" s="178"/>
      <c r="D36" s="179"/>
      <c r="E36" s="177" t="s">
        <v>343</v>
      </c>
      <c r="F36" s="178"/>
      <c r="G36" s="178"/>
      <c r="H36" s="143" t="s">
        <v>344</v>
      </c>
      <c r="I36" s="144"/>
      <c r="J36" s="10"/>
      <c r="K36" s="10"/>
      <c r="L36" s="10"/>
    </row>
    <row r="37" spans="1:12" ht="12.75">
      <c r="A37" s="132"/>
      <c r="B37" s="133"/>
      <c r="C37" s="184"/>
      <c r="D37" s="185"/>
      <c r="E37" s="24"/>
      <c r="F37" s="184"/>
      <c r="G37" s="185"/>
      <c r="H37" s="24"/>
      <c r="I37" s="136"/>
      <c r="J37" s="10"/>
      <c r="K37" s="10"/>
      <c r="L37" s="10"/>
    </row>
    <row r="38" spans="1:12" ht="12.75">
      <c r="A38" s="177" t="s">
        <v>345</v>
      </c>
      <c r="B38" s="178"/>
      <c r="C38" s="178"/>
      <c r="D38" s="179"/>
      <c r="E38" s="177" t="s">
        <v>346</v>
      </c>
      <c r="F38" s="178"/>
      <c r="G38" s="178"/>
      <c r="H38" s="143" t="s">
        <v>347</v>
      </c>
      <c r="I38" s="144"/>
      <c r="J38" s="10"/>
      <c r="K38" s="10"/>
      <c r="L38" s="10"/>
    </row>
    <row r="39" spans="1:12" ht="12.75">
      <c r="A39" s="132"/>
      <c r="B39" s="133"/>
      <c r="C39" s="134"/>
      <c r="D39" s="135"/>
      <c r="E39" s="24"/>
      <c r="F39" s="134"/>
      <c r="G39" s="135"/>
      <c r="H39" s="24"/>
      <c r="I39" s="136"/>
      <c r="J39" s="10"/>
      <c r="K39" s="10"/>
      <c r="L39" s="10"/>
    </row>
    <row r="40" spans="1:12" ht="12.75">
      <c r="A40" s="177" t="s">
        <v>348</v>
      </c>
      <c r="B40" s="178"/>
      <c r="C40" s="178"/>
      <c r="D40" s="179"/>
      <c r="E40" s="177" t="s">
        <v>349</v>
      </c>
      <c r="F40" s="178"/>
      <c r="G40" s="178"/>
      <c r="H40" s="143" t="s">
        <v>350</v>
      </c>
      <c r="I40" s="144"/>
      <c r="J40" s="10"/>
      <c r="K40" s="10"/>
      <c r="L40" s="10"/>
    </row>
    <row r="41" spans="1:12" ht="12.75">
      <c r="A41" s="121"/>
      <c r="B41" s="32"/>
      <c r="C41" s="32"/>
      <c r="D41" s="32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ht="12.75">
      <c r="A44" s="140" t="s">
        <v>267</v>
      </c>
      <c r="B44" s="191"/>
      <c r="C44" s="143" t="s">
        <v>351</v>
      </c>
      <c r="D44" s="144"/>
      <c r="E44" s="137"/>
      <c r="F44" s="155" t="s">
        <v>352</v>
      </c>
      <c r="G44" s="178"/>
      <c r="H44" s="178"/>
      <c r="I44" s="179"/>
      <c r="J44" s="10"/>
      <c r="K44" s="10"/>
      <c r="L44" s="10"/>
    </row>
    <row r="45" spans="1:12" ht="12.75">
      <c r="A45" s="100"/>
      <c r="B45" s="29"/>
      <c r="C45" s="186"/>
      <c r="D45" s="187"/>
      <c r="E45" s="16"/>
      <c r="F45" s="186"/>
      <c r="G45" s="188"/>
      <c r="H45" s="34"/>
      <c r="I45" s="104"/>
      <c r="J45" s="10"/>
      <c r="K45" s="10"/>
      <c r="L45" s="10"/>
    </row>
    <row r="46" spans="1:12" ht="12.75">
      <c r="A46" s="140" t="s">
        <v>268</v>
      </c>
      <c r="B46" s="191"/>
      <c r="C46" s="155" t="s">
        <v>353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270</v>
      </c>
      <c r="B48" s="191"/>
      <c r="C48" s="192" t="s">
        <v>354</v>
      </c>
      <c r="D48" s="193"/>
      <c r="E48" s="194"/>
      <c r="F48" s="16"/>
      <c r="G48" s="50" t="s">
        <v>271</v>
      </c>
      <c r="H48" s="192" t="s">
        <v>355</v>
      </c>
      <c r="I48" s="19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257</v>
      </c>
      <c r="B50" s="191"/>
      <c r="C50" s="203" t="s">
        <v>356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1" t="s">
        <v>272</v>
      </c>
      <c r="B52" s="152"/>
      <c r="C52" s="204" t="s">
        <v>357</v>
      </c>
      <c r="D52" s="205"/>
      <c r="E52" s="205"/>
      <c r="F52" s="205"/>
      <c r="G52" s="205"/>
      <c r="H52" s="205"/>
      <c r="I52" s="206"/>
      <c r="J52" s="10"/>
      <c r="K52" s="10"/>
      <c r="L52" s="10"/>
    </row>
    <row r="53" spans="1:12" ht="12.75">
      <c r="A53" s="105"/>
      <c r="B53" s="20"/>
      <c r="C53" s="197" t="s">
        <v>273</v>
      </c>
      <c r="D53" s="197"/>
      <c r="E53" s="197"/>
      <c r="F53" s="197"/>
      <c r="G53" s="197"/>
      <c r="H53" s="197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207" t="s">
        <v>274</v>
      </c>
      <c r="C55" s="208"/>
      <c r="D55" s="208"/>
      <c r="E55" s="208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209" t="s">
        <v>306</v>
      </c>
      <c r="C56" s="210"/>
      <c r="D56" s="210"/>
      <c r="E56" s="210"/>
      <c r="F56" s="210"/>
      <c r="G56" s="210"/>
      <c r="H56" s="210"/>
      <c r="I56" s="211"/>
      <c r="J56" s="10"/>
      <c r="K56" s="10"/>
      <c r="L56" s="10"/>
    </row>
    <row r="57" spans="1:12" ht="12.75">
      <c r="A57" s="105"/>
      <c r="B57" s="209" t="s">
        <v>307</v>
      </c>
      <c r="C57" s="210"/>
      <c r="D57" s="210"/>
      <c r="E57" s="210"/>
      <c r="F57" s="210"/>
      <c r="G57" s="210"/>
      <c r="H57" s="210"/>
      <c r="I57" s="107"/>
      <c r="J57" s="10"/>
      <c r="K57" s="10"/>
      <c r="L57" s="10"/>
    </row>
    <row r="58" spans="1:12" ht="12.75">
      <c r="A58" s="105"/>
      <c r="B58" s="209" t="s">
        <v>308</v>
      </c>
      <c r="C58" s="210"/>
      <c r="D58" s="210"/>
      <c r="E58" s="210"/>
      <c r="F58" s="210"/>
      <c r="G58" s="210"/>
      <c r="H58" s="210"/>
      <c r="I58" s="211"/>
      <c r="J58" s="10"/>
      <c r="K58" s="10"/>
      <c r="L58" s="10"/>
    </row>
    <row r="59" spans="1:12" ht="12.75">
      <c r="A59" s="105"/>
      <c r="B59" s="209" t="s">
        <v>309</v>
      </c>
      <c r="C59" s="210"/>
      <c r="D59" s="210"/>
      <c r="E59" s="210"/>
      <c r="F59" s="210"/>
      <c r="G59" s="210"/>
      <c r="H59" s="210"/>
      <c r="I59" s="21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98" t="s">
        <v>277</v>
      </c>
      <c r="H62" s="199"/>
      <c r="I62" s="20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1"/>
      <c r="H63" s="202"/>
      <c r="I63" s="116"/>
      <c r="J63" s="10"/>
      <c r="K63" s="10"/>
      <c r="L63" s="10"/>
    </row>
  </sheetData>
  <sheetProtection/>
  <protectedRanges>
    <protectedRange sqref="H2 C6:D6 C8:D8 C10:D10 C20:I20 I26 I24" name="Range1"/>
    <protectedRange sqref="E2" name="Range1_1"/>
    <protectedRange sqref="C12:I12" name="Range1_4"/>
    <protectedRange sqref="C14:D14" name="Range1_5"/>
    <protectedRange sqref="F14:I14" name="Range1_6"/>
    <protectedRange sqref="C16:I16" name="Range1_7"/>
    <protectedRange sqref="C18:I18" name="Range1_1_1"/>
    <protectedRange sqref="C22" name="Range1_9"/>
    <protectedRange sqref="D22:F22" name="Range1_10"/>
    <protectedRange sqref="C24" name="Range1_11"/>
    <protectedRange sqref="D24:G24" name="Range1_12"/>
    <protectedRange sqref="C26" name="Range1_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90" zoomScaleSheetLayoutView="90" zoomScalePageLayoutView="0" workbookViewId="0" topLeftCell="A1">
      <selection activeCell="K118" sqref="K118:K119"/>
    </sheetView>
  </sheetViews>
  <sheetFormatPr defaultColWidth="9.140625" defaultRowHeight="12.75"/>
  <cols>
    <col min="1" max="9" width="9.140625" style="51" customWidth="1"/>
    <col min="10" max="10" width="13.57421875" style="51" customWidth="1"/>
    <col min="11" max="11" width="14.00390625" style="51" customWidth="1"/>
    <col min="12" max="12" width="9.140625" style="51" customWidth="1"/>
    <col min="13" max="13" width="12.7109375" style="51" bestFit="1" customWidth="1"/>
    <col min="14" max="16384" width="9.140625" style="51" customWidth="1"/>
  </cols>
  <sheetData>
    <row r="1" spans="1:11" ht="12.75" customHeight="1">
      <c r="A1" s="249" t="s">
        <v>153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51" t="s">
        <v>358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>
      <c r="A4" s="254" t="s">
        <v>59</v>
      </c>
      <c r="B4" s="255"/>
      <c r="C4" s="255"/>
      <c r="D4" s="255"/>
      <c r="E4" s="255"/>
      <c r="F4" s="255"/>
      <c r="G4" s="255"/>
      <c r="H4" s="256"/>
      <c r="I4" s="57" t="s">
        <v>278</v>
      </c>
      <c r="J4" s="58" t="s">
        <v>319</v>
      </c>
      <c r="K4" s="59" t="s">
        <v>320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56">
        <v>2</v>
      </c>
      <c r="J5" s="55">
        <v>3</v>
      </c>
      <c r="K5" s="55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1" t="s">
        <v>60</v>
      </c>
      <c r="B7" s="222"/>
      <c r="C7" s="222"/>
      <c r="D7" s="222"/>
      <c r="E7" s="222"/>
      <c r="F7" s="222"/>
      <c r="G7" s="222"/>
      <c r="H7" s="239"/>
      <c r="I7" s="3">
        <v>1</v>
      </c>
      <c r="J7" s="6"/>
      <c r="K7" s="6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52">
        <f>J9+J16+J26+J35+J39</f>
        <v>15717000000</v>
      </c>
      <c r="K8" s="52">
        <f>K9+K16+K26+K35+K39</f>
        <v>14754000000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2">
        <f>SUM(J10:J15)</f>
        <v>555000000</v>
      </c>
      <c r="K9" s="52">
        <f>SUM(K10:K15)</f>
        <v>555000000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/>
      <c r="K10" s="7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161000000</v>
      </c>
      <c r="K11" s="7">
        <v>155000000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152000000</v>
      </c>
      <c r="K12" s="7">
        <v>153000000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19000000</v>
      </c>
      <c r="K13" s="7">
        <v>26000000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223000000</v>
      </c>
      <c r="K14" s="7">
        <v>221000000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/>
      <c r="K15" s="7"/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2">
        <f>SUM(J17:J25)</f>
        <v>12611000000</v>
      </c>
      <c r="K16" s="52">
        <f>SUM(K17:K25)</f>
        <v>11877000000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1259000000</v>
      </c>
      <c r="K17" s="7">
        <v>1262000000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5454000000</v>
      </c>
      <c r="K18" s="7">
        <v>5112000000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3696000000</v>
      </c>
      <c r="K19" s="7">
        <v>3352000000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252000000</v>
      </c>
      <c r="K20" s="7">
        <v>223000000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/>
      <c r="K21" s="7"/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38000000</v>
      </c>
      <c r="K22" s="7">
        <v>13000000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1905000000</v>
      </c>
      <c r="K23" s="7">
        <v>1913000000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7000000</v>
      </c>
      <c r="K24" s="7">
        <v>2000000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/>
      <c r="K25" s="7"/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2">
        <f>SUM(J27:J34)</f>
        <v>711000000</v>
      </c>
      <c r="K26" s="52">
        <f>SUM(K27:K34)</f>
        <v>711000000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/>
      <c r="K27" s="7"/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/>
      <c r="K28" s="7"/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27000000</v>
      </c>
      <c r="K29" s="7">
        <v>27000000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/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/>
      <c r="K31" s="7"/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8000000</v>
      </c>
      <c r="K32" s="7">
        <v>8000000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676000000</v>
      </c>
      <c r="K33" s="7">
        <v>676000000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/>
      <c r="K34" s="7"/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2">
        <f>SUM(J36:J38)</f>
        <v>71000000</v>
      </c>
      <c r="K35" s="52">
        <f>SUM(K36:K38)</f>
        <v>71000000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/>
      <c r="K36" s="7"/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71000000</v>
      </c>
      <c r="K37" s="7">
        <v>63000000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/>
      <c r="K38" s="7">
        <v>8000000</v>
      </c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1769000000</v>
      </c>
      <c r="K39" s="52">
        <v>1540000000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52">
        <f>J41+J49+J56+J64</f>
        <v>4532000000</v>
      </c>
      <c r="K40" s="52">
        <f>K41+K49+K56+K64</f>
        <v>4590000000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2">
        <f>SUM(J42:J48)</f>
        <v>2058000000</v>
      </c>
      <c r="K41" s="52">
        <f>SUM(K42:K48)</f>
        <v>2547000000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762000000</v>
      </c>
      <c r="K42" s="7">
        <v>945000000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564000000</v>
      </c>
      <c r="K43" s="7">
        <v>908000000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625000000</v>
      </c>
      <c r="K44" s="7">
        <v>512000000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99000000</v>
      </c>
      <c r="K45" s="7">
        <v>174000000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/>
      <c r="K46" s="7"/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8000000</v>
      </c>
      <c r="K47" s="7">
        <v>8000000</v>
      </c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/>
      <c r="K48" s="7"/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2">
        <f>SUM(J50:J55)</f>
        <v>1786000000</v>
      </c>
      <c r="K49" s="52">
        <f>SUM(K50:K55)</f>
        <v>1638000000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/>
      <c r="K50" s="7"/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1591000000</v>
      </c>
      <c r="K51" s="7">
        <v>1488000000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/>
      <c r="K52" s="7"/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3000000</v>
      </c>
      <c r="K53" s="7">
        <v>3000000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124000000</v>
      </c>
      <c r="K54" s="7">
        <v>71000000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68000000</v>
      </c>
      <c r="K55" s="7">
        <v>76000000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2">
        <f>SUM(J57:J63)</f>
        <v>77000000</v>
      </c>
      <c r="K56" s="52">
        <f>SUM(K57:K63)</f>
        <v>50000000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/>
      <c r="K57" s="7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/>
      <c r="K58" s="7"/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/>
      <c r="K59" s="7"/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/>
      <c r="K60" s="7"/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/>
      <c r="K61" s="7"/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16000000</v>
      </c>
      <c r="K62" s="7">
        <v>5000000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61000000</v>
      </c>
      <c r="K63" s="7">
        <v>45000000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611000000</v>
      </c>
      <c r="K64" s="7">
        <v>355000000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7">
        <v>43000000</v>
      </c>
      <c r="K65" s="7">
        <v>106000000</v>
      </c>
    </row>
    <row r="66" spans="1:11" ht="12.75">
      <c r="A66" s="228" t="s">
        <v>241</v>
      </c>
      <c r="B66" s="229"/>
      <c r="C66" s="229"/>
      <c r="D66" s="229"/>
      <c r="E66" s="229"/>
      <c r="F66" s="229"/>
      <c r="G66" s="229"/>
      <c r="H66" s="230"/>
      <c r="I66" s="1">
        <v>60</v>
      </c>
      <c r="J66" s="52">
        <f>J7+J8+J40+J65</f>
        <v>20292000000</v>
      </c>
      <c r="K66" s="52">
        <f>K7+K8+K40+K65</f>
        <v>19450000000</v>
      </c>
    </row>
    <row r="67" spans="1:11" ht="12.75">
      <c r="A67" s="240" t="s">
        <v>91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/>
      <c r="K67" s="8"/>
    </row>
    <row r="68" spans="1:11" ht="12.75">
      <c r="A68" s="217" t="s">
        <v>58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3" ht="12.75">
      <c r="A69" s="221" t="s">
        <v>191</v>
      </c>
      <c r="B69" s="222"/>
      <c r="C69" s="222"/>
      <c r="D69" s="222"/>
      <c r="E69" s="222"/>
      <c r="F69" s="222"/>
      <c r="G69" s="222"/>
      <c r="H69" s="239"/>
      <c r="I69" s="3">
        <v>62</v>
      </c>
      <c r="J69" s="53">
        <f>J70+J71+J72+J78+J79+J82+J85</f>
        <v>10597000000</v>
      </c>
      <c r="K69" s="53">
        <f>K70+K71+K72+K78+K79+K82+K85</f>
        <v>11518000000</v>
      </c>
      <c r="M69" s="138"/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9000000000</v>
      </c>
      <c r="K70" s="7">
        <v>9000000000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/>
      <c r="K71" s="7"/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2">
        <f>J73+J74-J75+J76+J77</f>
        <v>1667000000</v>
      </c>
      <c r="K72" s="52">
        <f>K73+K74-K75+K76+K77</f>
        <v>1524000000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20000000</v>
      </c>
      <c r="K73" s="7">
        <v>28000000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/>
      <c r="K74" s="7"/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/>
      <c r="K75" s="7"/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/>
      <c r="K76" s="7"/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1647000000</v>
      </c>
      <c r="K77" s="7">
        <v>1496000000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299000000</v>
      </c>
      <c r="K78" s="7">
        <v>299000000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2">
        <f>J80-J81</f>
        <v>-334000000</v>
      </c>
      <c r="K79" s="52">
        <f>K80-K81</f>
        <v>-393000000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>
        <v>-393000000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334000000</v>
      </c>
      <c r="K81" s="7"/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2">
        <f>J83-J84</f>
        <v>101000000</v>
      </c>
      <c r="K82" s="52">
        <f>K83-K84</f>
        <v>1212000000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101000000</v>
      </c>
      <c r="K83" s="7">
        <v>1212000000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/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-136000000</v>
      </c>
      <c r="K85" s="7">
        <v>-124000000</v>
      </c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52">
        <f>SUM(J87:J89)</f>
        <v>3513000000</v>
      </c>
      <c r="K86" s="52">
        <f>SUM(K87:K89)</f>
        <v>3146000000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95000000</v>
      </c>
      <c r="K87" s="7">
        <v>92000000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/>
      <c r="K88" s="7"/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3418000000</v>
      </c>
      <c r="K89" s="7">
        <v>3054000000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52">
        <f>SUM(J91:J99)</f>
        <v>344000000</v>
      </c>
      <c r="K90" s="52">
        <v>190000000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/>
      <c r="K91" s="7"/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/>
      <c r="K92" s="7"/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271000000</v>
      </c>
      <c r="K93" s="7">
        <v>123000000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/>
      <c r="K94" s="7"/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/>
      <c r="K95" s="7"/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/>
      <c r="K96" s="7"/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/>
      <c r="K97" s="7"/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60000000</v>
      </c>
      <c r="K98" s="7">
        <v>53000000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13000000</v>
      </c>
      <c r="K99" s="7">
        <v>14000000</v>
      </c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52">
        <f>SUM(J101:J112)</f>
        <v>5639000000</v>
      </c>
      <c r="K100" s="52">
        <f>SUM(K101:K112)</f>
        <v>4518000000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/>
      <c r="K101" s="7"/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/>
      <c r="K102" s="7"/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2846000000</v>
      </c>
      <c r="K103" s="7">
        <v>1473000000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43000000</v>
      </c>
      <c r="K104" s="7">
        <v>105000000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1857000000</v>
      </c>
      <c r="K105" s="7">
        <v>1836000000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/>
      <c r="K106" s="7"/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/>
      <c r="K107" s="7"/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101000000</v>
      </c>
      <c r="K108" s="7">
        <v>84000000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637000000</v>
      </c>
      <c r="K109" s="7">
        <v>878000000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/>
      <c r="K110" s="7"/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/>
      <c r="K111" s="7"/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155000000</v>
      </c>
      <c r="K112" s="7">
        <v>142000000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7">
        <v>199000000</v>
      </c>
      <c r="K113" s="7">
        <v>78000000</v>
      </c>
    </row>
    <row r="114" spans="1:11" ht="12.75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52">
        <f>J69+J86+J90+J100+J113</f>
        <v>20292000000</v>
      </c>
      <c r="K114" s="52">
        <f>K69+K86+K90+K100+K113</f>
        <v>19450000000</v>
      </c>
    </row>
    <row r="115" spans="1:11" ht="12.75">
      <c r="A115" s="214" t="s">
        <v>57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8"/>
      <c r="K115" s="8"/>
    </row>
    <row r="116" spans="1:11" ht="12.75">
      <c r="A116" s="217" t="s">
        <v>310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221" t="s">
        <v>186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v>10733000000</v>
      </c>
      <c r="K118" s="7">
        <v>11642000000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v>-136000000</v>
      </c>
      <c r="K119" s="8">
        <v>-124000000</v>
      </c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J65536 L1:IV65536 K1:K39 K4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90" zoomScaleNormal="80" zoomScaleSheetLayoutView="90" workbookViewId="0" topLeftCell="A1">
      <selection activeCell="L14" sqref="L14"/>
    </sheetView>
  </sheetViews>
  <sheetFormatPr defaultColWidth="9.140625" defaultRowHeight="12.75"/>
  <cols>
    <col min="1" max="7" width="9.140625" style="51" customWidth="1"/>
    <col min="8" max="8" width="3.140625" style="51" customWidth="1"/>
    <col min="9" max="9" width="7.57421875" style="51" customWidth="1"/>
    <col min="10" max="13" width="13.421875" style="51" customWidth="1"/>
    <col min="14" max="16384" width="9.140625" style="51" customWidth="1"/>
  </cols>
  <sheetData>
    <row r="1" spans="1:13" ht="12.75" customHeight="1">
      <c r="A1" s="249" t="s">
        <v>154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57" t="s">
        <v>360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71" t="s">
        <v>361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2" t="s">
        <v>59</v>
      </c>
      <c r="B4" s="272"/>
      <c r="C4" s="272"/>
      <c r="D4" s="272"/>
      <c r="E4" s="272"/>
      <c r="F4" s="272"/>
      <c r="G4" s="272"/>
      <c r="H4" s="272"/>
      <c r="I4" s="57" t="s">
        <v>279</v>
      </c>
      <c r="J4" s="273" t="s">
        <v>319</v>
      </c>
      <c r="K4" s="273"/>
      <c r="L4" s="273" t="s">
        <v>320</v>
      </c>
      <c r="M4" s="273"/>
    </row>
    <row r="5" spans="1:13" ht="12.75">
      <c r="A5" s="272"/>
      <c r="B5" s="272"/>
      <c r="C5" s="272"/>
      <c r="D5" s="272"/>
      <c r="E5" s="272"/>
      <c r="F5" s="272"/>
      <c r="G5" s="272"/>
      <c r="H5" s="27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1" t="s">
        <v>26</v>
      </c>
      <c r="B7" s="222"/>
      <c r="C7" s="222"/>
      <c r="D7" s="222"/>
      <c r="E7" s="222"/>
      <c r="F7" s="222"/>
      <c r="G7" s="222"/>
      <c r="H7" s="239"/>
      <c r="I7" s="3">
        <v>111</v>
      </c>
      <c r="J7" s="53">
        <f>SUM(J8:J9)</f>
        <v>11415000000</v>
      </c>
      <c r="K7" s="53">
        <f>SUM(K8:K9)</f>
        <v>4827000000</v>
      </c>
      <c r="L7" s="53">
        <f>SUM(L8:L9)</f>
        <v>13853000000</v>
      </c>
      <c r="M7" s="53">
        <f>SUM(M8:M9)</f>
        <v>5181000000</v>
      </c>
    </row>
    <row r="8" spans="1:13" ht="12.75">
      <c r="A8" s="228" t="s">
        <v>152</v>
      </c>
      <c r="B8" s="229"/>
      <c r="C8" s="229"/>
      <c r="D8" s="229"/>
      <c r="E8" s="229"/>
      <c r="F8" s="229"/>
      <c r="G8" s="229"/>
      <c r="H8" s="230"/>
      <c r="I8" s="1">
        <v>112</v>
      </c>
      <c r="J8" s="7">
        <v>10985000000</v>
      </c>
      <c r="K8" s="7">
        <v>4714000000</v>
      </c>
      <c r="L8" s="7">
        <v>13466000000</v>
      </c>
      <c r="M8" s="7">
        <v>5091000000</v>
      </c>
    </row>
    <row r="9" spans="1:13" ht="12.75">
      <c r="A9" s="228" t="s">
        <v>103</v>
      </c>
      <c r="B9" s="229"/>
      <c r="C9" s="229"/>
      <c r="D9" s="229"/>
      <c r="E9" s="229"/>
      <c r="F9" s="229"/>
      <c r="G9" s="229"/>
      <c r="H9" s="230"/>
      <c r="I9" s="1">
        <v>113</v>
      </c>
      <c r="J9" s="7">
        <v>430000000</v>
      </c>
      <c r="K9" s="7">
        <v>113000000</v>
      </c>
      <c r="L9" s="7">
        <v>387000000</v>
      </c>
      <c r="M9" s="7">
        <v>90000000</v>
      </c>
    </row>
    <row r="10" spans="1:13" ht="12.75">
      <c r="A10" s="228" t="s">
        <v>12</v>
      </c>
      <c r="B10" s="229"/>
      <c r="C10" s="229"/>
      <c r="D10" s="229"/>
      <c r="E10" s="229"/>
      <c r="F10" s="229"/>
      <c r="G10" s="229"/>
      <c r="H10" s="230"/>
      <c r="I10" s="1">
        <v>114</v>
      </c>
      <c r="J10" s="52">
        <f>J11+J12+J16+J20+J21+J22+J25+J26</f>
        <v>11036000000</v>
      </c>
      <c r="K10" s="52">
        <f>K11+K12+K16+K20+K21+K22+K25+K26</f>
        <v>4482000000</v>
      </c>
      <c r="L10" s="52">
        <f>L11+L12+L16+L20+L21+L22+L25+L26</f>
        <v>12556000000</v>
      </c>
      <c r="M10" s="52">
        <f>M11+M12+M16+M20+M21+M22+M25+M26</f>
        <v>4794000000</v>
      </c>
    </row>
    <row r="11" spans="1:13" ht="12.75">
      <c r="A11" s="228" t="s">
        <v>104</v>
      </c>
      <c r="B11" s="229"/>
      <c r="C11" s="229"/>
      <c r="D11" s="229"/>
      <c r="E11" s="229"/>
      <c r="F11" s="229"/>
      <c r="G11" s="229"/>
      <c r="H11" s="230"/>
      <c r="I11" s="1">
        <v>115</v>
      </c>
      <c r="J11" s="7">
        <v>-143000000</v>
      </c>
      <c r="K11" s="7">
        <v>177000000</v>
      </c>
      <c r="L11" s="7">
        <v>-244000000</v>
      </c>
      <c r="M11" s="7">
        <v>9000000</v>
      </c>
    </row>
    <row r="12" spans="1:13" ht="12.75">
      <c r="A12" s="228" t="s">
        <v>22</v>
      </c>
      <c r="B12" s="229"/>
      <c r="C12" s="229"/>
      <c r="D12" s="229"/>
      <c r="E12" s="229"/>
      <c r="F12" s="229"/>
      <c r="G12" s="229"/>
      <c r="H12" s="230"/>
      <c r="I12" s="1">
        <v>116</v>
      </c>
      <c r="J12" s="52">
        <f>SUM(J13:J15)</f>
        <v>8160000000</v>
      </c>
      <c r="K12" s="52">
        <f>SUM(K13:K15)</f>
        <v>3237000000</v>
      </c>
      <c r="L12" s="52">
        <f>SUM(L13:L15)</f>
        <v>10213000000</v>
      </c>
      <c r="M12" s="52">
        <f>SUM(M13:M15)</f>
        <v>3724000000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4913000000</v>
      </c>
      <c r="K13" s="7">
        <v>2204000000</v>
      </c>
      <c r="L13" s="7">
        <v>6460000000</v>
      </c>
      <c r="M13" s="7">
        <v>2263000000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1738000000</v>
      </c>
      <c r="K14" s="7">
        <v>482000000</v>
      </c>
      <c r="L14" s="7">
        <v>2430000000</v>
      </c>
      <c r="M14" s="7">
        <v>992000000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1509000000</v>
      </c>
      <c r="K15" s="7">
        <v>551000000</v>
      </c>
      <c r="L15" s="7">
        <v>1323000000</v>
      </c>
      <c r="M15" s="7">
        <v>469000000</v>
      </c>
    </row>
    <row r="16" spans="1:13" ht="12.75">
      <c r="A16" s="228" t="s">
        <v>23</v>
      </c>
      <c r="B16" s="229"/>
      <c r="C16" s="229"/>
      <c r="D16" s="229"/>
      <c r="E16" s="229"/>
      <c r="F16" s="229"/>
      <c r="G16" s="229"/>
      <c r="H16" s="230"/>
      <c r="I16" s="1">
        <v>120</v>
      </c>
      <c r="J16" s="52">
        <f>SUM(J17:J19)</f>
        <v>1340000000</v>
      </c>
      <c r="K16" s="52">
        <v>405000000</v>
      </c>
      <c r="L16" s="52">
        <f>SUM(L17:L19)</f>
        <v>1198000000</v>
      </c>
      <c r="M16" s="52">
        <f>SUM(M17:M19)</f>
        <v>374000000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778000000</v>
      </c>
      <c r="K17" s="7">
        <v>239000000</v>
      </c>
      <c r="L17" s="7">
        <v>729000000</v>
      </c>
      <c r="M17" s="7">
        <v>231000000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355000000</v>
      </c>
      <c r="K18" s="7">
        <v>103000000</v>
      </c>
      <c r="L18" s="7">
        <v>287000000</v>
      </c>
      <c r="M18" s="7">
        <v>86000000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207000000</v>
      </c>
      <c r="K19" s="7">
        <v>63000000</v>
      </c>
      <c r="L19" s="7">
        <v>182000000</v>
      </c>
      <c r="M19" s="7">
        <v>57000000</v>
      </c>
    </row>
    <row r="20" spans="1:13" ht="12.75">
      <c r="A20" s="228" t="s">
        <v>105</v>
      </c>
      <c r="B20" s="229"/>
      <c r="C20" s="229"/>
      <c r="D20" s="229"/>
      <c r="E20" s="229"/>
      <c r="F20" s="229"/>
      <c r="G20" s="229"/>
      <c r="H20" s="230"/>
      <c r="I20" s="1">
        <v>124</v>
      </c>
      <c r="J20" s="7">
        <v>1232000000</v>
      </c>
      <c r="K20" s="7">
        <v>419000000</v>
      </c>
      <c r="L20" s="7">
        <v>1333000000</v>
      </c>
      <c r="M20" s="7">
        <v>456000000</v>
      </c>
    </row>
    <row r="21" spans="1:13" ht="12.75">
      <c r="A21" s="228" t="s">
        <v>106</v>
      </c>
      <c r="B21" s="229"/>
      <c r="C21" s="229"/>
      <c r="D21" s="229"/>
      <c r="E21" s="229"/>
      <c r="F21" s="229"/>
      <c r="G21" s="229"/>
      <c r="H21" s="230"/>
      <c r="I21" s="1">
        <v>125</v>
      </c>
      <c r="J21" s="7">
        <v>651000000</v>
      </c>
      <c r="K21" s="7">
        <v>122000000</v>
      </c>
      <c r="L21" s="7">
        <v>364000000</v>
      </c>
      <c r="M21" s="7">
        <v>150000000</v>
      </c>
    </row>
    <row r="22" spans="1:13" ht="12.75">
      <c r="A22" s="228" t="s">
        <v>24</v>
      </c>
      <c r="B22" s="229"/>
      <c r="C22" s="229"/>
      <c r="D22" s="229"/>
      <c r="E22" s="229"/>
      <c r="F22" s="229"/>
      <c r="G22" s="229"/>
      <c r="H22" s="230"/>
      <c r="I22" s="1">
        <v>126</v>
      </c>
      <c r="J22" s="52">
        <f>SUM(J23:J24)</f>
        <v>203000000</v>
      </c>
      <c r="K22" s="52">
        <f>SUM(K23:K24)</f>
        <v>129000000</v>
      </c>
      <c r="L22" s="52">
        <f>SUM(L23:L24)</f>
        <v>8000000</v>
      </c>
      <c r="M22" s="52">
        <f>SUM(M23:M24)</f>
        <v>79000000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>
        <v>151000000</v>
      </c>
      <c r="K23" s="7">
        <v>133000000</v>
      </c>
      <c r="L23" s="7">
        <v>51000000</v>
      </c>
      <c r="M23" s="7">
        <v>48000000</v>
      </c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52000000</v>
      </c>
      <c r="K24" s="7">
        <v>-4000000</v>
      </c>
      <c r="L24" s="7">
        <v>-43000000</v>
      </c>
      <c r="M24" s="7">
        <v>31000000</v>
      </c>
    </row>
    <row r="25" spans="1:13" ht="12.75">
      <c r="A25" s="228" t="s">
        <v>107</v>
      </c>
      <c r="B25" s="229"/>
      <c r="C25" s="229"/>
      <c r="D25" s="229"/>
      <c r="E25" s="229"/>
      <c r="F25" s="229"/>
      <c r="G25" s="229"/>
      <c r="H25" s="230"/>
      <c r="I25" s="1">
        <v>129</v>
      </c>
      <c r="J25" s="7">
        <v>-407000000</v>
      </c>
      <c r="K25" s="7">
        <v>-7000000</v>
      </c>
      <c r="L25" s="7">
        <v>-316000000</v>
      </c>
      <c r="M25" s="7">
        <v>2000000</v>
      </c>
    </row>
    <row r="26" spans="1:13" ht="12.75">
      <c r="A26" s="228" t="s">
        <v>50</v>
      </c>
      <c r="B26" s="229"/>
      <c r="C26" s="229"/>
      <c r="D26" s="229"/>
      <c r="E26" s="229"/>
      <c r="F26" s="229"/>
      <c r="G26" s="229"/>
      <c r="H26" s="230"/>
      <c r="I26" s="1">
        <v>130</v>
      </c>
      <c r="J26" s="7"/>
      <c r="K26" s="7"/>
      <c r="L26" s="7"/>
      <c r="M26" s="7"/>
    </row>
    <row r="27" spans="1:13" ht="12.75">
      <c r="A27" s="228" t="s">
        <v>213</v>
      </c>
      <c r="B27" s="229"/>
      <c r="C27" s="229"/>
      <c r="D27" s="229"/>
      <c r="E27" s="229"/>
      <c r="F27" s="229"/>
      <c r="G27" s="229"/>
      <c r="H27" s="230"/>
      <c r="I27" s="1">
        <v>131</v>
      </c>
      <c r="J27" s="52">
        <f>SUM(J28:J32)</f>
        <v>201000000</v>
      </c>
      <c r="K27" s="52">
        <f>SUM(K28:K32)</f>
        <v>45000000</v>
      </c>
      <c r="L27" s="52">
        <f>SUM(L28:L32)</f>
        <v>459000000</v>
      </c>
      <c r="M27" s="52">
        <f>SUM(M28:M32)</f>
        <v>80000000</v>
      </c>
    </row>
    <row r="28" spans="1:13" ht="12.75">
      <c r="A28" s="228" t="s">
        <v>227</v>
      </c>
      <c r="B28" s="229"/>
      <c r="C28" s="229"/>
      <c r="D28" s="229"/>
      <c r="E28" s="229"/>
      <c r="F28" s="229"/>
      <c r="G28" s="229"/>
      <c r="H28" s="230"/>
      <c r="I28" s="1">
        <v>132</v>
      </c>
      <c r="J28" s="7"/>
      <c r="K28" s="7"/>
      <c r="L28" s="7"/>
      <c r="M28" s="7"/>
    </row>
    <row r="29" spans="1:13" ht="12.75">
      <c r="A29" s="228" t="s">
        <v>155</v>
      </c>
      <c r="B29" s="229"/>
      <c r="C29" s="229"/>
      <c r="D29" s="229"/>
      <c r="E29" s="229"/>
      <c r="F29" s="229"/>
      <c r="G29" s="229"/>
      <c r="H29" s="230"/>
      <c r="I29" s="1">
        <v>133</v>
      </c>
      <c r="J29" s="7">
        <v>200000000</v>
      </c>
      <c r="K29" s="7">
        <v>45000000</v>
      </c>
      <c r="L29" s="7">
        <v>459000000</v>
      </c>
      <c r="M29" s="7">
        <v>80000000</v>
      </c>
    </row>
    <row r="30" spans="1:13" ht="12.75">
      <c r="A30" s="228" t="s">
        <v>139</v>
      </c>
      <c r="B30" s="229"/>
      <c r="C30" s="229"/>
      <c r="D30" s="229"/>
      <c r="E30" s="229"/>
      <c r="F30" s="229"/>
      <c r="G30" s="229"/>
      <c r="H30" s="230"/>
      <c r="I30" s="1">
        <v>134</v>
      </c>
      <c r="J30" s="7"/>
      <c r="K30" s="7"/>
      <c r="L30" s="7"/>
      <c r="M30" s="7"/>
    </row>
    <row r="31" spans="1:13" ht="12.75">
      <c r="A31" s="228" t="s">
        <v>223</v>
      </c>
      <c r="B31" s="229"/>
      <c r="C31" s="229"/>
      <c r="D31" s="229"/>
      <c r="E31" s="229"/>
      <c r="F31" s="229"/>
      <c r="G31" s="229"/>
      <c r="H31" s="230"/>
      <c r="I31" s="1">
        <v>135</v>
      </c>
      <c r="J31" s="7"/>
      <c r="K31" s="7"/>
      <c r="L31" s="7"/>
      <c r="M31" s="7"/>
    </row>
    <row r="32" spans="1:13" ht="12.75">
      <c r="A32" s="228" t="s">
        <v>140</v>
      </c>
      <c r="B32" s="229"/>
      <c r="C32" s="229"/>
      <c r="D32" s="229"/>
      <c r="E32" s="229"/>
      <c r="F32" s="229"/>
      <c r="G32" s="229"/>
      <c r="H32" s="230"/>
      <c r="I32" s="1">
        <v>136</v>
      </c>
      <c r="J32" s="7">
        <v>1000000</v>
      </c>
      <c r="K32" s="7"/>
      <c r="L32" s="7"/>
      <c r="M32" s="7"/>
    </row>
    <row r="33" spans="1:13" ht="12.75">
      <c r="A33" s="228" t="s">
        <v>214</v>
      </c>
      <c r="B33" s="229"/>
      <c r="C33" s="229"/>
      <c r="D33" s="229"/>
      <c r="E33" s="229"/>
      <c r="F33" s="229"/>
      <c r="G33" s="229"/>
      <c r="H33" s="230"/>
      <c r="I33" s="1">
        <v>137</v>
      </c>
      <c r="J33" s="52">
        <f>SUM(J34:J37)</f>
        <v>165000000</v>
      </c>
      <c r="K33" s="52">
        <f>SUM(K34:K37)</f>
        <v>35000000</v>
      </c>
      <c r="L33" s="52">
        <f>SUM(L34:L37)</f>
        <v>291000000</v>
      </c>
      <c r="M33" s="52">
        <f>SUM(M34:M37)</f>
        <v>51000000</v>
      </c>
    </row>
    <row r="34" spans="1:13" ht="12.75">
      <c r="A34" s="228" t="s">
        <v>66</v>
      </c>
      <c r="B34" s="229"/>
      <c r="C34" s="229"/>
      <c r="D34" s="229"/>
      <c r="E34" s="229"/>
      <c r="F34" s="229"/>
      <c r="G34" s="229"/>
      <c r="H34" s="230"/>
      <c r="I34" s="1">
        <v>138</v>
      </c>
      <c r="J34" s="7"/>
      <c r="K34" s="7"/>
      <c r="L34" s="7"/>
      <c r="M34" s="7"/>
    </row>
    <row r="35" spans="1:13" ht="12.75">
      <c r="A35" s="228" t="s">
        <v>65</v>
      </c>
      <c r="B35" s="229"/>
      <c r="C35" s="229"/>
      <c r="D35" s="229"/>
      <c r="E35" s="229"/>
      <c r="F35" s="229"/>
      <c r="G35" s="229"/>
      <c r="H35" s="230"/>
      <c r="I35" s="1">
        <v>139</v>
      </c>
      <c r="J35" s="7">
        <v>118000000</v>
      </c>
      <c r="K35" s="7">
        <v>18000000</v>
      </c>
      <c r="L35" s="7">
        <v>255000000</v>
      </c>
      <c r="M35" s="7">
        <v>40000000</v>
      </c>
    </row>
    <row r="36" spans="1:13" ht="12.75">
      <c r="A36" s="228" t="s">
        <v>224</v>
      </c>
      <c r="B36" s="229"/>
      <c r="C36" s="229"/>
      <c r="D36" s="229"/>
      <c r="E36" s="229"/>
      <c r="F36" s="229"/>
      <c r="G36" s="229"/>
      <c r="H36" s="230"/>
      <c r="I36" s="1">
        <v>140</v>
      </c>
      <c r="J36" s="7"/>
      <c r="K36" s="7"/>
      <c r="L36" s="7"/>
      <c r="M36" s="7"/>
    </row>
    <row r="37" spans="1:13" ht="12.75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141</v>
      </c>
      <c r="J37" s="7">
        <v>47000000</v>
      </c>
      <c r="K37" s="7">
        <v>17000000</v>
      </c>
      <c r="L37" s="7">
        <v>36000000</v>
      </c>
      <c r="M37" s="7">
        <v>11000000</v>
      </c>
    </row>
    <row r="38" spans="1:13" ht="12.75">
      <c r="A38" s="228" t="s">
        <v>195</v>
      </c>
      <c r="B38" s="229"/>
      <c r="C38" s="229"/>
      <c r="D38" s="229"/>
      <c r="E38" s="229"/>
      <c r="F38" s="229"/>
      <c r="G38" s="229"/>
      <c r="H38" s="230"/>
      <c r="I38" s="1">
        <v>142</v>
      </c>
      <c r="J38" s="7"/>
      <c r="K38" s="7"/>
      <c r="L38" s="7"/>
      <c r="M38" s="7"/>
    </row>
    <row r="39" spans="1:13" ht="12.75">
      <c r="A39" s="228" t="s">
        <v>196</v>
      </c>
      <c r="B39" s="229"/>
      <c r="C39" s="229"/>
      <c r="D39" s="229"/>
      <c r="E39" s="229"/>
      <c r="F39" s="229"/>
      <c r="G39" s="229"/>
      <c r="H39" s="230"/>
      <c r="I39" s="1">
        <v>143</v>
      </c>
      <c r="J39" s="7"/>
      <c r="K39" s="7"/>
      <c r="L39" s="7"/>
      <c r="M39" s="7"/>
    </row>
    <row r="40" spans="1:13" ht="12.75">
      <c r="A40" s="228" t="s">
        <v>225</v>
      </c>
      <c r="B40" s="229"/>
      <c r="C40" s="229"/>
      <c r="D40" s="229"/>
      <c r="E40" s="229"/>
      <c r="F40" s="229"/>
      <c r="G40" s="229"/>
      <c r="H40" s="230"/>
      <c r="I40" s="1">
        <v>144</v>
      </c>
      <c r="J40" s="7"/>
      <c r="K40" s="7"/>
      <c r="L40" s="7"/>
      <c r="M40" s="7"/>
    </row>
    <row r="41" spans="1:13" ht="12.75">
      <c r="A41" s="228" t="s">
        <v>226</v>
      </c>
      <c r="B41" s="229"/>
      <c r="C41" s="229"/>
      <c r="D41" s="229"/>
      <c r="E41" s="229"/>
      <c r="F41" s="229"/>
      <c r="G41" s="229"/>
      <c r="H41" s="230"/>
      <c r="I41" s="1">
        <v>145</v>
      </c>
      <c r="J41" s="7"/>
      <c r="K41" s="7"/>
      <c r="L41" s="7"/>
      <c r="M41" s="7"/>
    </row>
    <row r="42" spans="1:13" ht="12.75">
      <c r="A42" s="228" t="s">
        <v>215</v>
      </c>
      <c r="B42" s="229"/>
      <c r="C42" s="229"/>
      <c r="D42" s="229"/>
      <c r="E42" s="229"/>
      <c r="F42" s="229"/>
      <c r="G42" s="229"/>
      <c r="H42" s="230"/>
      <c r="I42" s="1">
        <v>146</v>
      </c>
      <c r="J42" s="52">
        <f>J7+J27+J38+J40</f>
        <v>11616000000</v>
      </c>
      <c r="K42" s="52">
        <f>K7+K27+K38+K40</f>
        <v>4872000000</v>
      </c>
      <c r="L42" s="52">
        <f>L7+L27+L38+L40</f>
        <v>14312000000</v>
      </c>
      <c r="M42" s="52">
        <f>M7+M27+M38+M40</f>
        <v>5261000000</v>
      </c>
    </row>
    <row r="43" spans="1:13" ht="12.75">
      <c r="A43" s="228" t="s">
        <v>216</v>
      </c>
      <c r="B43" s="229"/>
      <c r="C43" s="229"/>
      <c r="D43" s="229"/>
      <c r="E43" s="229"/>
      <c r="F43" s="229"/>
      <c r="G43" s="229"/>
      <c r="H43" s="230"/>
      <c r="I43" s="1">
        <v>147</v>
      </c>
      <c r="J43" s="52">
        <f>J10+J33+J39+J41</f>
        <v>11201000000</v>
      </c>
      <c r="K43" s="52">
        <f>K10+K33+K39+K41</f>
        <v>4517000000</v>
      </c>
      <c r="L43" s="52">
        <f>L10+L33+L39+L41</f>
        <v>12847000000</v>
      </c>
      <c r="M43" s="52">
        <f>M10+M33+M39+M41</f>
        <v>4845000000</v>
      </c>
    </row>
    <row r="44" spans="1:13" ht="12.75">
      <c r="A44" s="228" t="s">
        <v>236</v>
      </c>
      <c r="B44" s="229"/>
      <c r="C44" s="229"/>
      <c r="D44" s="229"/>
      <c r="E44" s="229"/>
      <c r="F44" s="229"/>
      <c r="G44" s="229"/>
      <c r="H44" s="230"/>
      <c r="I44" s="1">
        <v>148</v>
      </c>
      <c r="J44" s="52">
        <f>J42-J43</f>
        <v>415000000</v>
      </c>
      <c r="K44" s="52">
        <f>K42-K43</f>
        <v>355000000</v>
      </c>
      <c r="L44" s="52">
        <f>L42-L43</f>
        <v>1465000000</v>
      </c>
      <c r="M44" s="52">
        <f>M42-M43</f>
        <v>416000000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2">
        <f>IF(J42&gt;J43,J42-J43,0)</f>
        <v>415000000</v>
      </c>
      <c r="K45" s="52">
        <f>IF(K42&gt;K43,K42-K43,0)</f>
        <v>355000000</v>
      </c>
      <c r="L45" s="52">
        <f>IF(L42&gt;L43,L42-L43,0)</f>
        <v>1465000000</v>
      </c>
      <c r="M45" s="52">
        <f>IF(M42&gt;M43,M42-M43,0)</f>
        <v>416000000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28" t="s">
        <v>217</v>
      </c>
      <c r="B47" s="229"/>
      <c r="C47" s="229"/>
      <c r="D47" s="229"/>
      <c r="E47" s="229"/>
      <c r="F47" s="229"/>
      <c r="G47" s="229"/>
      <c r="H47" s="230"/>
      <c r="I47" s="1">
        <v>151</v>
      </c>
      <c r="J47" s="7">
        <v>93000000</v>
      </c>
      <c r="K47" s="7">
        <v>56000000</v>
      </c>
      <c r="L47" s="7">
        <v>241000000</v>
      </c>
      <c r="M47" s="7">
        <v>63000000</v>
      </c>
    </row>
    <row r="48" spans="1:13" ht="12.75">
      <c r="A48" s="228" t="s">
        <v>237</v>
      </c>
      <c r="B48" s="229"/>
      <c r="C48" s="229"/>
      <c r="D48" s="229"/>
      <c r="E48" s="229"/>
      <c r="F48" s="229"/>
      <c r="G48" s="229"/>
      <c r="H48" s="230"/>
      <c r="I48" s="1">
        <v>152</v>
      </c>
      <c r="J48" s="52">
        <f>J44-J47</f>
        <v>322000000</v>
      </c>
      <c r="K48" s="52">
        <f>K44-K47</f>
        <v>299000000</v>
      </c>
      <c r="L48" s="52">
        <f>L44-L47</f>
        <v>1224000000</v>
      </c>
      <c r="M48" s="52">
        <f>M44-M47</f>
        <v>353000000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2">
        <f>IF(J48&gt;0,J48,0)</f>
        <v>322000000</v>
      </c>
      <c r="K49" s="52">
        <f>IF(K48&gt;0,K48,0)</f>
        <v>299000000</v>
      </c>
      <c r="L49" s="52">
        <f>IF(L48&gt;0,L48,0)</f>
        <v>1224000000</v>
      </c>
      <c r="M49" s="52">
        <f>IF(M48&gt;0,M48,0)</f>
        <v>353000000</v>
      </c>
    </row>
    <row r="50" spans="1:13" ht="12.75">
      <c r="A50" s="268" t="s">
        <v>220</v>
      </c>
      <c r="B50" s="269"/>
      <c r="C50" s="269"/>
      <c r="D50" s="269"/>
      <c r="E50" s="269"/>
      <c r="F50" s="269"/>
      <c r="G50" s="269"/>
      <c r="H50" s="27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7" t="s">
        <v>312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221" t="s">
        <v>187</v>
      </c>
      <c r="B52" s="222"/>
      <c r="C52" s="222"/>
      <c r="D52" s="222"/>
      <c r="E52" s="222"/>
      <c r="F52" s="222"/>
      <c r="G52" s="222"/>
      <c r="H52" s="222"/>
      <c r="I52" s="54"/>
      <c r="J52" s="54"/>
      <c r="K52" s="54"/>
      <c r="L52" s="54"/>
      <c r="M52" s="61"/>
    </row>
    <row r="53" spans="1:13" ht="12.75">
      <c r="A53" s="265" t="s">
        <v>234</v>
      </c>
      <c r="B53" s="266"/>
      <c r="C53" s="266"/>
      <c r="D53" s="266"/>
      <c r="E53" s="266"/>
      <c r="F53" s="266"/>
      <c r="G53" s="266"/>
      <c r="H53" s="267"/>
      <c r="I53" s="1">
        <v>155</v>
      </c>
      <c r="J53" s="6">
        <v>324000000</v>
      </c>
      <c r="K53" s="7">
        <v>301000000</v>
      </c>
      <c r="L53" s="7">
        <v>1212000000</v>
      </c>
      <c r="M53" s="7">
        <v>351000000</v>
      </c>
    </row>
    <row r="54" spans="1:13" ht="12.75">
      <c r="A54" s="265" t="s">
        <v>235</v>
      </c>
      <c r="B54" s="266"/>
      <c r="C54" s="266"/>
      <c r="D54" s="266"/>
      <c r="E54" s="266"/>
      <c r="F54" s="266"/>
      <c r="G54" s="266"/>
      <c r="H54" s="267"/>
      <c r="I54" s="1">
        <v>156</v>
      </c>
      <c r="J54" s="8">
        <v>-2000000</v>
      </c>
      <c r="K54" s="8">
        <v>-2000000</v>
      </c>
      <c r="L54" s="8">
        <v>12000000</v>
      </c>
      <c r="M54" s="8">
        <v>2000000</v>
      </c>
    </row>
    <row r="55" spans="1:13" ht="12.75" customHeight="1">
      <c r="A55" s="217" t="s">
        <v>189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221" t="s">
        <v>204</v>
      </c>
      <c r="B56" s="222"/>
      <c r="C56" s="222"/>
      <c r="D56" s="222"/>
      <c r="E56" s="222"/>
      <c r="F56" s="222"/>
      <c r="G56" s="222"/>
      <c r="H56" s="239"/>
      <c r="I56" s="9">
        <v>157</v>
      </c>
      <c r="J56" s="6">
        <v>322000000</v>
      </c>
      <c r="K56" s="6">
        <v>299000000</v>
      </c>
      <c r="L56" s="6">
        <v>1224000000</v>
      </c>
      <c r="M56" s="6">
        <v>353000000</v>
      </c>
    </row>
    <row r="57" spans="1:13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158</v>
      </c>
      <c r="J57" s="52">
        <f>SUM(J58:J64)</f>
        <v>-28000000</v>
      </c>
      <c r="K57" s="52">
        <f>SUM(K58:K64)</f>
        <v>21000000</v>
      </c>
      <c r="L57" s="52">
        <f>SUM(L58:L64)</f>
        <v>-151000000</v>
      </c>
      <c r="M57" s="52">
        <f>SUM(M58:M64)</f>
        <v>-58000000</v>
      </c>
    </row>
    <row r="58" spans="1:13" ht="12.75">
      <c r="A58" s="228" t="s">
        <v>228</v>
      </c>
      <c r="B58" s="229"/>
      <c r="C58" s="229"/>
      <c r="D58" s="229"/>
      <c r="E58" s="229"/>
      <c r="F58" s="229"/>
      <c r="G58" s="229"/>
      <c r="H58" s="230"/>
      <c r="I58" s="1">
        <v>159</v>
      </c>
      <c r="J58" s="7">
        <v>-77000000</v>
      </c>
      <c r="K58" s="7">
        <v>-15000000</v>
      </c>
      <c r="L58" s="7">
        <v>-151000000</v>
      </c>
      <c r="M58" s="7">
        <v>-19000000</v>
      </c>
    </row>
    <row r="59" spans="1:13" ht="12.75">
      <c r="A59" s="228" t="s">
        <v>229</v>
      </c>
      <c r="B59" s="229"/>
      <c r="C59" s="229"/>
      <c r="D59" s="229"/>
      <c r="E59" s="229"/>
      <c r="F59" s="229"/>
      <c r="G59" s="229"/>
      <c r="H59" s="230"/>
      <c r="I59" s="1">
        <v>160</v>
      </c>
      <c r="J59" s="7"/>
      <c r="K59" s="7"/>
      <c r="L59" s="7"/>
      <c r="M59" s="7"/>
    </row>
    <row r="60" spans="1:13" ht="12.75">
      <c r="A60" s="228" t="s">
        <v>45</v>
      </c>
      <c r="B60" s="229"/>
      <c r="C60" s="229"/>
      <c r="D60" s="229"/>
      <c r="E60" s="229"/>
      <c r="F60" s="229"/>
      <c r="G60" s="229"/>
      <c r="H60" s="230"/>
      <c r="I60" s="1">
        <v>161</v>
      </c>
      <c r="J60" s="7">
        <v>48000000</v>
      </c>
      <c r="K60" s="7">
        <v>38000000</v>
      </c>
      <c r="L60" s="7"/>
      <c r="M60" s="7">
        <v>-39000000</v>
      </c>
    </row>
    <row r="61" spans="1:13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">
        <v>162</v>
      </c>
      <c r="J61" s="7"/>
      <c r="K61" s="7"/>
      <c r="L61" s="7"/>
      <c r="M61" s="7"/>
    </row>
    <row r="62" spans="1:13" ht="12.75">
      <c r="A62" s="228" t="s">
        <v>231</v>
      </c>
      <c r="B62" s="229"/>
      <c r="C62" s="229"/>
      <c r="D62" s="229"/>
      <c r="E62" s="229"/>
      <c r="F62" s="229"/>
      <c r="G62" s="229"/>
      <c r="H62" s="230"/>
      <c r="I62" s="1">
        <v>163</v>
      </c>
      <c r="J62" s="7"/>
      <c r="K62" s="7"/>
      <c r="L62" s="7"/>
      <c r="M62" s="7"/>
    </row>
    <row r="63" spans="1:13" ht="12.75">
      <c r="A63" s="228" t="s">
        <v>232</v>
      </c>
      <c r="B63" s="229"/>
      <c r="C63" s="229"/>
      <c r="D63" s="229"/>
      <c r="E63" s="229"/>
      <c r="F63" s="229"/>
      <c r="G63" s="229"/>
      <c r="H63" s="230"/>
      <c r="I63" s="1">
        <v>164</v>
      </c>
      <c r="J63" s="7"/>
      <c r="K63" s="7"/>
      <c r="L63" s="7"/>
      <c r="M63" s="7"/>
    </row>
    <row r="64" spans="1:13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">
        <v>165</v>
      </c>
      <c r="J64" s="7">
        <v>1000000</v>
      </c>
      <c r="K64" s="7">
        <v>-2000000</v>
      </c>
      <c r="L64" s="7"/>
      <c r="M64" s="7"/>
    </row>
    <row r="65" spans="1:13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">
        <v>166</v>
      </c>
      <c r="J65" s="7"/>
      <c r="K65" s="7"/>
      <c r="L65" s="7"/>
      <c r="M65" s="7"/>
    </row>
    <row r="66" spans="1:13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">
        <v>167</v>
      </c>
      <c r="J66" s="52">
        <f>J57-J65</f>
        <v>-28000000</v>
      </c>
      <c r="K66" s="52">
        <f>K57-K65</f>
        <v>21000000</v>
      </c>
      <c r="L66" s="52">
        <f>L57-L65</f>
        <v>-151000000</v>
      </c>
      <c r="M66" s="52">
        <f>M57-M65</f>
        <v>-58000000</v>
      </c>
    </row>
    <row r="67" spans="1:13" ht="12.75">
      <c r="A67" s="228" t="s">
        <v>194</v>
      </c>
      <c r="B67" s="229"/>
      <c r="C67" s="229"/>
      <c r="D67" s="229"/>
      <c r="E67" s="229"/>
      <c r="F67" s="229"/>
      <c r="G67" s="229"/>
      <c r="H67" s="230"/>
      <c r="I67" s="1">
        <v>168</v>
      </c>
      <c r="J67" s="60">
        <f>J56+J66</f>
        <v>294000000</v>
      </c>
      <c r="K67" s="60">
        <f>K56+K66</f>
        <v>320000000</v>
      </c>
      <c r="L67" s="60">
        <f>L56+L66</f>
        <v>1073000000</v>
      </c>
      <c r="M67" s="60">
        <f>M56+M66</f>
        <v>295000000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65" t="s">
        <v>234</v>
      </c>
      <c r="B70" s="266"/>
      <c r="C70" s="266"/>
      <c r="D70" s="266"/>
      <c r="E70" s="266"/>
      <c r="F70" s="266"/>
      <c r="G70" s="266"/>
      <c r="H70" s="267"/>
      <c r="I70" s="1">
        <v>169</v>
      </c>
      <c r="J70" s="7">
        <v>296000000</v>
      </c>
      <c r="K70" s="7">
        <v>322000000</v>
      </c>
      <c r="L70" s="7">
        <v>1061000000</v>
      </c>
      <c r="M70" s="7">
        <v>293000000</v>
      </c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v>-2000000</v>
      </c>
      <c r="K71" s="8">
        <v>-2000000</v>
      </c>
      <c r="L71" s="8">
        <v>12000000</v>
      </c>
      <c r="M71" s="8">
        <v>2000000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7" width="9.140625" style="51" customWidth="1"/>
    <col min="8" max="8" width="6.00390625" style="51" customWidth="1"/>
    <col min="9" max="9" width="9.140625" style="51" customWidth="1"/>
    <col min="10" max="11" width="10.8515625" style="51" bestFit="1" customWidth="1"/>
    <col min="12" max="16384" width="9.140625" style="51" customWidth="1"/>
  </cols>
  <sheetData>
    <row r="1" spans="1:11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360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361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7">
        <v>2</v>
      </c>
      <c r="J5" s="68" t="s">
        <v>283</v>
      </c>
      <c r="K5" s="68" t="s">
        <v>284</v>
      </c>
    </row>
    <row r="6" spans="1:11" ht="12.75">
      <c r="A6" s="217" t="s">
        <v>156</v>
      </c>
      <c r="B6" s="218"/>
      <c r="C6" s="218"/>
      <c r="D6" s="218"/>
      <c r="E6" s="218"/>
      <c r="F6" s="218"/>
      <c r="G6" s="218"/>
      <c r="H6" s="218"/>
      <c r="I6" s="274"/>
      <c r="J6" s="274"/>
      <c r="K6" s="275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5">
        <v>415000000</v>
      </c>
      <c r="K7" s="7">
        <v>1465000000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5">
        <v>1232000000</v>
      </c>
      <c r="K8" s="7">
        <v>1333000000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5">
        <v>103000000</v>
      </c>
      <c r="K9" s="7">
        <v>426000000</v>
      </c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5">
        <v>295000000</v>
      </c>
      <c r="K12" s="7">
        <v>75000000</v>
      </c>
    </row>
    <row r="13" spans="1:11" ht="12.75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63">
        <f>SUM(J7:J12)</f>
        <v>2045000000</v>
      </c>
      <c r="K13" s="52">
        <f>SUM(K7:K12)</f>
        <v>3299000000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5">
        <v>74000000</v>
      </c>
      <c r="K15" s="7">
        <v>68000000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>
        <v>276000000</v>
      </c>
      <c r="K16" s="7">
        <v>536000000</v>
      </c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>
        <v>560000000</v>
      </c>
      <c r="K17" s="7">
        <v>601000000</v>
      </c>
    </row>
    <row r="18" spans="1:11" ht="12.75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63">
        <f>SUM(J14:J17)</f>
        <v>910000000</v>
      </c>
      <c r="K18" s="52">
        <f>SUM(K14:K17)</f>
        <v>1205000000</v>
      </c>
    </row>
    <row r="19" spans="1:11" ht="12.75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63">
        <f>IF(J13&gt;J18,J13-J18,0)</f>
        <v>1135000000</v>
      </c>
      <c r="K19" s="52">
        <f>IF(K13&gt;K18,K13-K18,0)</f>
        <v>2094000000</v>
      </c>
    </row>
    <row r="20" spans="1:11" ht="12.75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17" t="s">
        <v>159</v>
      </c>
      <c r="B21" s="218"/>
      <c r="C21" s="218"/>
      <c r="D21" s="218"/>
      <c r="E21" s="218"/>
      <c r="F21" s="218"/>
      <c r="G21" s="218"/>
      <c r="H21" s="218"/>
      <c r="I21" s="274"/>
      <c r="J21" s="274"/>
      <c r="K21" s="275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>
        <v>12000000</v>
      </c>
      <c r="K22" s="7">
        <v>25000000</v>
      </c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>
        <v>13000000</v>
      </c>
      <c r="K24" s="7">
        <v>9000000</v>
      </c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>
        <v>17000000</v>
      </c>
      <c r="K25" s="7">
        <v>20000000</v>
      </c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>
        <v>1000000</v>
      </c>
      <c r="K26" s="7"/>
    </row>
    <row r="27" spans="1:11" ht="12.75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63">
        <f>SUM(J22:J26)</f>
        <v>43000000</v>
      </c>
      <c r="K27" s="52">
        <f>SUM(K22:K26)</f>
        <v>54000000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5">
        <v>1125000000</v>
      </c>
      <c r="K28" s="7">
        <v>815000000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>
        <v>168000000</v>
      </c>
      <c r="K30" s="7">
        <v>46000000</v>
      </c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63">
        <f>SUM(J28:J30)</f>
        <v>1293000000</v>
      </c>
      <c r="K31" s="52">
        <f>SUM(K28:K30)</f>
        <v>861000000</v>
      </c>
    </row>
    <row r="32" spans="1:11" ht="12.75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63">
        <f>IF(J31&gt;J27,J31-J27,0)</f>
        <v>1250000000</v>
      </c>
      <c r="K33" s="52">
        <f>IF(K31&gt;K27,K31-K27,0)</f>
        <v>807000000</v>
      </c>
    </row>
    <row r="34" spans="1:11" ht="12.75">
      <c r="A34" s="217" t="s">
        <v>160</v>
      </c>
      <c r="B34" s="218"/>
      <c r="C34" s="218"/>
      <c r="D34" s="218"/>
      <c r="E34" s="218"/>
      <c r="F34" s="218"/>
      <c r="G34" s="218"/>
      <c r="H34" s="218"/>
      <c r="I34" s="274"/>
      <c r="J34" s="274"/>
      <c r="K34" s="275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7"/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>
        <v>8975000000</v>
      </c>
      <c r="K36" s="7">
        <v>7166000000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63">
        <f>SUM(J35:J37)</f>
        <v>8975000000</v>
      </c>
      <c r="K38" s="52">
        <f>SUM(K35:K37)</f>
        <v>7166000000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>
        <v>8918000000</v>
      </c>
      <c r="K39" s="7">
        <v>8557000000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>
        <v>152000000</v>
      </c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8" t="s">
        <v>69</v>
      </c>
      <c r="B44" s="229"/>
      <c r="C44" s="229"/>
      <c r="D44" s="229"/>
      <c r="E44" s="229"/>
      <c r="F44" s="229"/>
      <c r="G44" s="229"/>
      <c r="H44" s="229"/>
      <c r="I44" s="1">
        <v>36</v>
      </c>
      <c r="J44" s="63">
        <f>SUM(J39:J43)</f>
        <v>8918000000</v>
      </c>
      <c r="K44" s="52">
        <f>SUM(K39:K43)</f>
        <v>8709000000</v>
      </c>
    </row>
    <row r="45" spans="1:11" ht="12.75">
      <c r="A45" s="228" t="s">
        <v>17</v>
      </c>
      <c r="B45" s="229"/>
      <c r="C45" s="229"/>
      <c r="D45" s="229"/>
      <c r="E45" s="229"/>
      <c r="F45" s="229"/>
      <c r="G45" s="229"/>
      <c r="H45" s="229"/>
      <c r="I45" s="1">
        <v>37</v>
      </c>
      <c r="J45" s="63">
        <f>IF(J38&gt;J44,J38-J44,0)</f>
        <v>57000000</v>
      </c>
      <c r="K45" s="52">
        <f>IF(K38&gt;K44,K38-K44,0)</f>
        <v>0</v>
      </c>
    </row>
    <row r="46" spans="1:11" ht="12.75">
      <c r="A46" s="228" t="s">
        <v>18</v>
      </c>
      <c r="B46" s="229"/>
      <c r="C46" s="229"/>
      <c r="D46" s="229"/>
      <c r="E46" s="229"/>
      <c r="F46" s="229"/>
      <c r="G46" s="229"/>
      <c r="H46" s="229"/>
      <c r="I46" s="1">
        <v>38</v>
      </c>
      <c r="J46" s="63">
        <f>IF(J44&gt;J38,J44-J38,0)</f>
        <v>0</v>
      </c>
      <c r="K46" s="52">
        <f>IF(K44&gt;K38,K44-K38,0)</f>
        <v>1543000000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63">
        <f>IF(J20-J19+J33-J32+J46-J45&gt;0,J20-J19+J33-J32+J46-J45,0)</f>
        <v>58000000</v>
      </c>
      <c r="K48" s="52">
        <f>IF(K20-K19+K33-K32+K46-K45&gt;0,K20-K19+K33-K32+K46-K45,0)</f>
        <v>256000000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5">
        <v>275000000</v>
      </c>
      <c r="K49" s="7">
        <v>611000000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>
        <v>58000000</v>
      </c>
      <c r="K51" s="7">
        <v>256000000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4">
        <f>J49+J50-J51</f>
        <v>217000000</v>
      </c>
      <c r="K52" s="60">
        <f>K49+K50-K51</f>
        <v>355000000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9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71">
        <v>2</v>
      </c>
      <c r="J5" s="72" t="s">
        <v>283</v>
      </c>
      <c r="K5" s="72" t="s">
        <v>284</v>
      </c>
    </row>
    <row r="6" spans="1:11" ht="12.75">
      <c r="A6" s="217" t="s">
        <v>156</v>
      </c>
      <c r="B6" s="218"/>
      <c r="C6" s="218"/>
      <c r="D6" s="218"/>
      <c r="E6" s="218"/>
      <c r="F6" s="218"/>
      <c r="G6" s="218"/>
      <c r="H6" s="218"/>
      <c r="I6" s="274"/>
      <c r="J6" s="274"/>
      <c r="K6" s="275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2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40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7" t="s">
        <v>159</v>
      </c>
      <c r="B22" s="218"/>
      <c r="C22" s="218"/>
      <c r="D22" s="218"/>
      <c r="E22" s="218"/>
      <c r="F22" s="218"/>
      <c r="G22" s="218"/>
      <c r="H22" s="218"/>
      <c r="I22" s="274"/>
      <c r="J22" s="274"/>
      <c r="K22" s="275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7" t="s">
        <v>160</v>
      </c>
      <c r="B35" s="218"/>
      <c r="C35" s="218"/>
      <c r="D35" s="218"/>
      <c r="E35" s="218"/>
      <c r="F35" s="218"/>
      <c r="G35" s="218"/>
      <c r="H35" s="218"/>
      <c r="I35" s="274">
        <v>0</v>
      </c>
      <c r="J35" s="274"/>
      <c r="K35" s="275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/>
      <c r="K50" s="7"/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5"/>
      <c r="K52" s="7"/>
    </row>
    <row r="53" spans="1:11" ht="12.75">
      <c r="A53" s="240" t="s">
        <v>177</v>
      </c>
      <c r="B53" s="241"/>
      <c r="C53" s="241"/>
      <c r="D53" s="241"/>
      <c r="E53" s="241"/>
      <c r="F53" s="241"/>
      <c r="G53" s="241"/>
      <c r="H53" s="24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80" zoomScaleSheetLayoutView="80" zoomScalePageLayoutView="0" workbookViewId="0" topLeftCell="A1">
      <selection activeCell="J41" sqref="J4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2.7109375" style="75" bestFit="1" customWidth="1"/>
    <col min="11" max="11" width="14.7109375" style="75" customWidth="1"/>
    <col min="12" max="16384" width="9.140625" style="75" customWidth="1"/>
  </cols>
  <sheetData>
    <row r="1" spans="1:12" ht="12.75">
      <c r="A1" s="305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4"/>
    </row>
    <row r="2" spans="1:12" ht="15.75">
      <c r="A2" s="41"/>
      <c r="B2" s="73"/>
      <c r="C2" s="290" t="s">
        <v>282</v>
      </c>
      <c r="D2" s="290"/>
      <c r="E2" s="76">
        <v>42736</v>
      </c>
      <c r="F2" s="42" t="s">
        <v>250</v>
      </c>
      <c r="G2" s="291">
        <v>43008</v>
      </c>
      <c r="H2" s="292"/>
      <c r="I2" s="73"/>
      <c r="J2" s="73"/>
      <c r="K2" s="73"/>
      <c r="L2" s="77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305</v>
      </c>
      <c r="J3" s="81" t="s">
        <v>150</v>
      </c>
      <c r="K3" s="81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283</v>
      </c>
      <c r="K4" s="82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3">
        <v>1</v>
      </c>
      <c r="J5" s="44">
        <v>9000000000</v>
      </c>
      <c r="K5" s="44">
        <v>9000000000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3">
        <v>2</v>
      </c>
      <c r="J6" s="45"/>
      <c r="K6" s="45"/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3">
        <v>3</v>
      </c>
      <c r="J7" s="45">
        <v>20000000</v>
      </c>
      <c r="K7" s="45">
        <v>28000000</v>
      </c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3">
        <v>4</v>
      </c>
      <c r="J8" s="45">
        <v>-334000000</v>
      </c>
      <c r="K8" s="45">
        <v>-393000000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3">
        <v>5</v>
      </c>
      <c r="J9" s="45">
        <v>324000000</v>
      </c>
      <c r="K9" s="45">
        <v>1212000000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3">
        <v>6</v>
      </c>
      <c r="J10" s="45"/>
      <c r="K10" s="45"/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3">
        <v>7</v>
      </c>
      <c r="J11" s="45"/>
      <c r="K11" s="45"/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3">
        <v>8</v>
      </c>
      <c r="J12" s="45">
        <v>264000000</v>
      </c>
      <c r="K12" s="45">
        <v>299000000</v>
      </c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3">
        <v>9</v>
      </c>
      <c r="J13" s="45">
        <v>1565000000</v>
      </c>
      <c r="K13" s="45">
        <v>1496000000</v>
      </c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3">
        <v>10</v>
      </c>
      <c r="J14" s="78">
        <f>SUM(J5:J13)</f>
        <v>10839000000</v>
      </c>
      <c r="K14" s="78">
        <f>SUM(K5:K13)</f>
        <v>11642000000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3">
        <v>11</v>
      </c>
      <c r="J15" s="45">
        <v>-77000000</v>
      </c>
      <c r="K15" s="45">
        <v>-151000000</v>
      </c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3">
        <v>12</v>
      </c>
      <c r="J16" s="45"/>
      <c r="K16" s="45"/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3">
        <v>13</v>
      </c>
      <c r="J17" s="45"/>
      <c r="K17" s="45"/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3">
        <v>14</v>
      </c>
      <c r="J18" s="45"/>
      <c r="K18" s="45"/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3">
        <v>15</v>
      </c>
      <c r="J19" s="45"/>
      <c r="K19" s="45"/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3">
        <v>16</v>
      </c>
      <c r="J20" s="45">
        <v>198000000</v>
      </c>
      <c r="K20" s="45">
        <v>1072000000</v>
      </c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3">
        <v>17</v>
      </c>
      <c r="J21" s="79">
        <f>SUM(J15:J20)</f>
        <v>121000000</v>
      </c>
      <c r="K21" s="79">
        <f>SUM(K15:K20)</f>
        <v>921000000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9" t="s">
        <v>302</v>
      </c>
      <c r="B23" s="300"/>
      <c r="C23" s="300"/>
      <c r="D23" s="300"/>
      <c r="E23" s="300"/>
      <c r="F23" s="300"/>
      <c r="G23" s="300"/>
      <c r="H23" s="300"/>
      <c r="I23" s="46">
        <v>18</v>
      </c>
      <c r="J23" s="44">
        <v>10839000000</v>
      </c>
      <c r="K23" s="44">
        <v>11642000000</v>
      </c>
    </row>
    <row r="24" spans="1:11" ht="17.25" customHeight="1">
      <c r="A24" s="301" t="s">
        <v>303</v>
      </c>
      <c r="B24" s="302"/>
      <c r="C24" s="302"/>
      <c r="D24" s="302"/>
      <c r="E24" s="302"/>
      <c r="F24" s="302"/>
      <c r="G24" s="302"/>
      <c r="H24" s="302"/>
      <c r="I24" s="47">
        <v>19</v>
      </c>
      <c r="J24" s="79">
        <v>-133000000</v>
      </c>
      <c r="K24" s="79">
        <v>-124000000</v>
      </c>
    </row>
    <row r="25" spans="1:11" ht="30" customHeight="1">
      <c r="A25" s="303" t="s">
        <v>304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  <row r="28" ht="12.75">
      <c r="O28" s="13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1" t="s">
        <v>280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2" t="s">
        <v>316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2017-10-24T15:47:03Z</cp:lastPrinted>
  <dcterms:created xsi:type="dcterms:W3CDTF">2008-10-17T11:51:54Z</dcterms:created>
  <dcterms:modified xsi:type="dcterms:W3CDTF">2017-10-24T15:47:28Z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