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<sst xmlns="http://schemas.openxmlformats.org/spreadsheetml/2006/main" count="416" uniqueCount="362">
  <si>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</si>
  <si>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</si>
  <si>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</si>
  <si>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</si>
  <si>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</si>
  <si>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</si>
  <si>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</si>
  <si>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</si>
  <si>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</si>
  <si>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</si>
  <si>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</si>
  <si>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</si>
  <si>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</si>
  <si>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</si>
  <si>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</si>
  <si>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</si>
  <si>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</si>
  <si>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</si>
  <si>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</si>
  <si>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</si>
  <si>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</si>
  <si>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</si>
  <si>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</si>
  <si>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</si>
  <si>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</si>
  <si>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</si>
  <si>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</si>
  <si>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</si>
  <si>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</si>
  <si>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</si>
  <si>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</si>
  <si>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</si>
  <si>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</si>
  <si>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</si>
  <si>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</si>
  <si>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</si>
  <si>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</si>
  <si>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</si>
  <si>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</si>
  <si>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</si>
  <si>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</si>
  <si>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</si>
  <si>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</si>
  <si>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</si>
  <si>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</si>
  <si>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</si>
  <si>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</si>
  <si>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</si>
  <si>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</si>
  <si>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</si>
  <si>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</si>
  <si>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</si>
  <si>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</si>
  <si>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</si>
  <si>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</si>
  <si>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</si>
  <si>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</si>
  <si>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</si>
  <si>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</si>
  <si>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</si>
  <si>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</si>
  <si>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</si>
  <si>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</si>
  <si>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</si>
  <si>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</si>
  <si>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</si>
  <si>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</si>
  <si>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</si>
  <si>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</si>
  <si>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</si>
  <si>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</si>
  <si>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</si>
  <si>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</si>
  <si>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</si>
  <si>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</si>
  <si>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</si>
  <si>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</si>
  <si>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</si>
  <si>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</si>
  <si>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</si>
  <si>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</si>
  <si>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</si>
  <si>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</si>
  <si>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</si>
  <si>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</si>
  <si>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</si>
  <si>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</si>
  <si>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</si>
  <si>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</si>
  <si>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</si>
  <si>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</si>
  <si>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</si>
  <si>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</si>
  <si>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</si>
  <si>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</si>
  <si>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</si>
  <si>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</si>
  <si>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</si>
  <si>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</si>
  <si>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</si>
  <si>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</si>
  <si>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</si>
  <si>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</si>
  <si>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</si>
  <si>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</si>
  <si>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</si>
  <si>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</si>
  <si>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</si>
  <si>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</si>
  <si>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</si>
  <si>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</si>
  <si>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</si>
  <si>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</si>
  <si>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</si>
  <si>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</si>
  <si>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</si>
  <si>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</si>
  <si>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</si>
  <si>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</si>
  <si>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</si>
  <si>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</si>
  <si>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</si>
  <si>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</si>
  <si>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</si>
  <si>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</si>
  <si>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</si>
  <si>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</si>
  <si>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</si>
  <si>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</si>
  <si>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</si>
  <si>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</si>
  <si>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</si>
  <si>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</si>
  <si>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</si>
  <si>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</si>
  <si>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</si>
  <si>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</si>
  <si>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</si>
  <si>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</si>
  <si>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</si>
  <si>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</si>
  <si>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</si>
  <si>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</si>
  <si>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</si>
  <si>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</si>
  <si>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</si>
  <si>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</si>
  <si>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</si>
  <si>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</si>
  <si>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</si>
  <si>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</si>
  <si>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</si>
  <si>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</si>
  <si>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</si>
  <si>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</si>
  <si>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</si>
  <si>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</si>
  <si>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</si>
  <si>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</si>
  <si>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</si>
  <si>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</si>
  <si>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</si>
  <si>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</si>
  <si>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</si>
  <si>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</si>
  <si>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</si>
  <si>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</si>
  <si>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</si>
  <si>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</si>
  <si>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</si>
  <si>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</si>
  <si>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</si>
  <si>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</si>
  <si>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</si>
  <si>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</si>
  <si>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</si>
  <si>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</si>
  <si>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</si>
  <si>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</si>
  <si>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</si>
  <si>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</si>
  <si>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</si>
  <si>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</si>
  <si>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</si>
  <si>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</si>
  <si>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</si>
  <si>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</si>
  <si>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</si>
  <si>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</si>
  <si>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</si>
  <si>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</si>
  <si>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</si>
  <si>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</si>
  <si>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</si>
  <si>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</si>
  <si>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</si>
  <si>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</si>
  <si>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</si>
  <si>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</si>
  <si>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</si>
  <si>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</si>
  <si>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</si>
  <si>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</si>
  <si>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</si>
  <si>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</si>
  <si>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</si>
  <si>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</si>
  <si>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</si>
  <si>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</si>
  <si>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</si>
  <si>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</si>
  <si>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</si>
  <si>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</si>
  <si>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</si>
  <si>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</si>
  <si>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</si>
  <si>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</si>
  <si>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</si>
  <si>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</si>
  <si>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</si>
  <si>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</si>
  <si>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</si>
  <si>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</si>
  <si>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</si>
  <si>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</si>
  <si>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</si>
  <si>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</si>
  <si>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</si>
  <si>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</si>
  <si>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</si>
  <si>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</si>
  <si>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</si>
  <si>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</si>
  <si>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</si>
  <si>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</si>
  <si>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</si>
  <si>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</si>
  <si>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</si>
  <si>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</si>
  <si>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</si>
  <si>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</si>
  <si>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</si>
  <si>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</si>
  <si>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</si>
  <si>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</si>
  <si>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</si>
  <si>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</si>
  <si>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</si>
  <si>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</si>
  <si>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</si>
  <si>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</si>
  <si>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</si>
  <si>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</si>
  <si>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</si>
  <si>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</si>
  <si>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</si>
  <si>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</si>
  <si>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</si>
  <si>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</si>
  <si>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</si>
  <si>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</si>
  <si>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</si>
  <si>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</si>
  <si>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</si>
  <si>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</si>
  <si>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</si>
  <si>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</si>
  <si>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</si>
  <si>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</si>
  <si>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</si>
  <si>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</si>
  <si>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</si>
  <si>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</si>
  <si>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</si>
  <si>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</si>
  <si>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</si>
  <si>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</si>
  <si>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</si>
  <si>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</si>
  <si>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</si>
  <si>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</si>
  <si>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</si>
  <si>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</si>
  <si>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</si>
  <si>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</si>
  <si>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</si>
  <si>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</si>
  <si>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</si>
  <si>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</si>
  <si>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</si>
  <si>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</si>
  <si>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</si>
  <si>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</si>
  <si>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</si>
  <si>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</si>
  <si>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</si>
  <si>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</si>
  <si>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</si>
  <si>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</si>
  <si>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</si>
  <si>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</si>
  <si>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</si>
  <si>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</si>
  <si>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</si>
  <si>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</si>
  <si>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</si>
  <si>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</si>
  <si>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</si>
  <si>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</si>
  <si>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</si>
  <si>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</si>
  <si>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</si>
  <si>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</si>
  <si>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</si>
  <si>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</si>
  <si>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</si>
  <si>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</si>
  <si>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</si>
  <si>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</si>
  <si>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</si>
  <si>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</si>
  <si>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</si>
  <si>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</si>
  <si>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</si>
  <si>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</si>
  <si>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</si>
  <si>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</si>
  <si>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10 000</t>
  </si>
  <si>
    <t>ZAGREB</t>
  </si>
  <si>
    <t>Avenija Većeslava Holjevca 10</t>
  </si>
  <si>
    <t>investitori@ina.hr</t>
  </si>
  <si>
    <t>www.ina.hr</t>
  </si>
  <si>
    <t>GRAD ZAGREB</t>
  </si>
  <si>
    <t>DA</t>
  </si>
  <si>
    <t>1920</t>
  </si>
  <si>
    <t>CROSCO d.o.o.</t>
  </si>
  <si>
    <t>STSI - INTEGRIRANI TEHNIČKI SERVISI d.o.o.</t>
  </si>
  <si>
    <t>HOLDINA d.o.o. Sarajevo</t>
  </si>
  <si>
    <t xml:space="preserve">INA Maziva d.o.o. </t>
  </si>
  <si>
    <t>INA - CRNA GORA d.o.o.</t>
  </si>
  <si>
    <t xml:space="preserve">Zagreb, Av. V. Holjevca 10 </t>
  </si>
  <si>
    <t>Zagreb, Grada Vukovara 18</t>
  </si>
  <si>
    <t>Zagreb, Lovinčićeva bb</t>
  </si>
  <si>
    <t>Sarajevo, Ul. Aziza Šaćirbegović 4 b</t>
  </si>
  <si>
    <t>Zagreb, Radnička cesta 175</t>
  </si>
  <si>
    <t>Podgorica, Ul.J.Popovića Lipovca 24</t>
  </si>
  <si>
    <t>01245449</t>
  </si>
  <si>
    <t>1600915</t>
  </si>
  <si>
    <t>65-01-0857-08</t>
  </si>
  <si>
    <t>1615912</t>
  </si>
  <si>
    <t>5-0098260/015</t>
  </si>
  <si>
    <t>Zoltán Sándor Áldott</t>
  </si>
  <si>
    <t>Obveznik: INA - Industrija nafte d.d. Zagreb</t>
  </si>
  <si>
    <t>Obveznik: INA-INDUSTRIJA NAFTE,  d.d.</t>
  </si>
  <si>
    <t>u razdoblju 01.01.2016. do 31.12.2016.</t>
  </si>
  <si>
    <t>stanje na dan 31.12.2016.</t>
  </si>
  <si>
    <t xml:space="preserve">64603058187
</t>
  </si>
  <si>
    <t>Goran Pavlović</t>
  </si>
  <si>
    <t>01 612 4885</t>
  </si>
  <si>
    <t xml:space="preserve">Goran.Pavlovic@trs.ina.hr </t>
  </si>
  <si>
    <t>01 612 3115</t>
  </si>
  <si>
    <t>Top Računovodstvo Servisi d.o.o.; član INA Grupe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</si>
</sst>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2" fillId="0" borderId="28" xfId="57" applyFont="1" applyFill="1" applyBorder="1" applyAlignment="1" applyProtection="1">
      <alignment horizontal="right" vertical="center"/>
      <protection hidden="1" locked="0"/>
    </xf>
    <xf numFmtId="0" fontId="2" fillId="0" borderId="29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1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2" xfId="57" applyFont="1" applyBorder="1" applyAlignment="1" applyProtection="1">
      <alignment horizontal="center" vertical="top"/>
      <protection hidden="1"/>
    </xf>
    <xf numFmtId="0" fontId="3" fillId="0" borderId="32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vestitori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80" zoomScaleSheetLayoutView="80" zoomScalePageLayoutView="0" workbookViewId="0" topLeftCell="A19">
      <selection activeCell="H29" sqref="H2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92" t="s">
        <v>248</v>
      </c>
      <c r="B1" s="193"/>
      <c r="C1" s="193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45" t="s">
        <v>249</v>
      </c>
      <c r="B2" s="146"/>
      <c r="C2" s="146"/>
      <c r="D2" s="147"/>
      <c r="E2" s="120">
        <v>42370</v>
      </c>
      <c r="F2" s="12"/>
      <c r="G2" s="13" t="s">
        <v>250</v>
      </c>
      <c r="H2" s="120">
        <v>42735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48" t="s">
        <v>317</v>
      </c>
      <c r="B4" s="149"/>
      <c r="C4" s="149"/>
      <c r="D4" s="149"/>
      <c r="E4" s="149"/>
      <c r="F4" s="149"/>
      <c r="G4" s="149"/>
      <c r="H4" s="149"/>
      <c r="I4" s="150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51" t="s">
        <v>251</v>
      </c>
      <c r="B6" s="152"/>
      <c r="C6" s="143" t="s">
        <v>323</v>
      </c>
      <c r="D6" s="144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53" t="s">
        <v>252</v>
      </c>
      <c r="B8" s="154"/>
      <c r="C8" s="143" t="s">
        <v>324</v>
      </c>
      <c r="D8" s="144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40" t="s">
        <v>253</v>
      </c>
      <c r="B10" s="141"/>
      <c r="C10" s="143" t="s">
        <v>325</v>
      </c>
      <c r="D10" s="144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42"/>
      <c r="B11" s="141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51" t="s">
        <v>254</v>
      </c>
      <c r="B12" s="152"/>
      <c r="C12" s="155" t="s">
        <v>326</v>
      </c>
      <c r="D12" s="156"/>
      <c r="E12" s="156"/>
      <c r="F12" s="156"/>
      <c r="G12" s="156"/>
      <c r="H12" s="156"/>
      <c r="I12" s="157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51" t="s">
        <v>255</v>
      </c>
      <c r="B14" s="152"/>
      <c r="C14" s="158" t="s">
        <v>327</v>
      </c>
      <c r="D14" s="159"/>
      <c r="E14" s="16"/>
      <c r="F14" s="155" t="s">
        <v>328</v>
      </c>
      <c r="G14" s="156"/>
      <c r="H14" s="156"/>
      <c r="I14" s="157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51" t="s">
        <v>256</v>
      </c>
      <c r="B16" s="152"/>
      <c r="C16" s="155" t="s">
        <v>329</v>
      </c>
      <c r="D16" s="156"/>
      <c r="E16" s="156"/>
      <c r="F16" s="156"/>
      <c r="G16" s="156"/>
      <c r="H16" s="156"/>
      <c r="I16" s="157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51" t="s">
        <v>257</v>
      </c>
      <c r="B18" s="152"/>
      <c r="C18" s="160" t="s">
        <v>330</v>
      </c>
      <c r="D18" s="161"/>
      <c r="E18" s="161"/>
      <c r="F18" s="161"/>
      <c r="G18" s="161"/>
      <c r="H18" s="161"/>
      <c r="I18" s="162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51" t="s">
        <v>258</v>
      </c>
      <c r="B20" s="152"/>
      <c r="C20" s="160" t="s">
        <v>331</v>
      </c>
      <c r="D20" s="163"/>
      <c r="E20" s="163"/>
      <c r="F20" s="163"/>
      <c r="G20" s="163"/>
      <c r="H20" s="163"/>
      <c r="I20" s="16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51" t="s">
        <v>259</v>
      </c>
      <c r="B22" s="152"/>
      <c r="C22" s="126">
        <v>133</v>
      </c>
      <c r="D22" s="165" t="s">
        <v>328</v>
      </c>
      <c r="E22" s="166"/>
      <c r="F22" s="167"/>
      <c r="G22" s="151"/>
      <c r="H22" s="168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51" t="s">
        <v>260</v>
      </c>
      <c r="B24" s="152"/>
      <c r="C24" s="126">
        <v>21</v>
      </c>
      <c r="D24" s="165" t="s">
        <v>332</v>
      </c>
      <c r="E24" s="166"/>
      <c r="F24" s="166"/>
      <c r="G24" s="167"/>
      <c r="H24" s="51" t="s">
        <v>261</v>
      </c>
      <c r="I24" s="137">
        <v>10861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51" t="s">
        <v>262</v>
      </c>
      <c r="B26" s="152"/>
      <c r="C26" s="121" t="s">
        <v>333</v>
      </c>
      <c r="D26" s="25"/>
      <c r="E26" s="33"/>
      <c r="F26" s="24"/>
      <c r="G26" s="169" t="s">
        <v>263</v>
      </c>
      <c r="H26" s="152"/>
      <c r="I26" s="122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264</v>
      </c>
      <c r="B28" s="171"/>
      <c r="C28" s="172"/>
      <c r="D28" s="172"/>
      <c r="E28" s="173" t="s">
        <v>265</v>
      </c>
      <c r="F28" s="174"/>
      <c r="G28" s="174"/>
      <c r="H28" s="175" t="s">
        <v>266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77" t="s">
        <v>326</v>
      </c>
      <c r="B30" s="178"/>
      <c r="C30" s="178"/>
      <c r="D30" s="179"/>
      <c r="E30" s="177" t="s">
        <v>340</v>
      </c>
      <c r="F30" s="178"/>
      <c r="G30" s="178"/>
      <c r="H30" s="143" t="s">
        <v>323</v>
      </c>
      <c r="I30" s="144"/>
      <c r="J30" s="10"/>
      <c r="K30" s="10"/>
      <c r="L30" s="10"/>
    </row>
    <row r="31" spans="1:12" ht="12.75">
      <c r="A31" s="94"/>
      <c r="B31" s="22"/>
      <c r="C31" s="21"/>
      <c r="D31" s="180"/>
      <c r="E31" s="180"/>
      <c r="F31" s="180"/>
      <c r="G31" s="181"/>
      <c r="H31" s="16"/>
      <c r="I31" s="101"/>
      <c r="J31" s="10"/>
      <c r="K31" s="10"/>
      <c r="L31" s="10"/>
    </row>
    <row r="32" spans="1:12" ht="12.75">
      <c r="A32" s="177" t="s">
        <v>335</v>
      </c>
      <c r="B32" s="178"/>
      <c r="C32" s="178"/>
      <c r="D32" s="179"/>
      <c r="E32" s="177" t="s">
        <v>341</v>
      </c>
      <c r="F32" s="178"/>
      <c r="G32" s="178"/>
      <c r="H32" s="143" t="s">
        <v>346</v>
      </c>
      <c r="I32" s="144"/>
      <c r="J32" s="10"/>
      <c r="K32" s="10"/>
      <c r="L32" s="10"/>
    </row>
    <row r="33" spans="1:12" ht="12.75">
      <c r="A33" s="127"/>
      <c r="B33" s="128"/>
      <c r="C33" s="129"/>
      <c r="D33" s="130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77" t="s">
        <v>336</v>
      </c>
      <c r="B34" s="182"/>
      <c r="C34" s="182"/>
      <c r="D34" s="183"/>
      <c r="E34" s="177" t="s">
        <v>342</v>
      </c>
      <c r="F34" s="178"/>
      <c r="G34" s="178"/>
      <c r="H34" s="143" t="s">
        <v>347</v>
      </c>
      <c r="I34" s="144"/>
      <c r="J34" s="10"/>
      <c r="K34" s="10"/>
      <c r="L34" s="10"/>
    </row>
    <row r="35" spans="1:12" ht="12.75">
      <c r="A35" s="131"/>
      <c r="B35" s="132"/>
      <c r="C35" s="184"/>
      <c r="D35" s="185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77" t="s">
        <v>337</v>
      </c>
      <c r="B36" s="178"/>
      <c r="C36" s="178"/>
      <c r="D36" s="179"/>
      <c r="E36" s="177" t="s">
        <v>343</v>
      </c>
      <c r="F36" s="178"/>
      <c r="G36" s="178"/>
      <c r="H36" s="143" t="s">
        <v>348</v>
      </c>
      <c r="I36" s="144"/>
      <c r="J36" s="10"/>
      <c r="K36" s="10"/>
      <c r="L36" s="10"/>
    </row>
    <row r="37" spans="1:12" ht="12.75">
      <c r="A37" s="131"/>
      <c r="B37" s="132"/>
      <c r="C37" s="184"/>
      <c r="D37" s="185"/>
      <c r="E37" s="16"/>
      <c r="F37" s="186"/>
      <c r="G37" s="187"/>
      <c r="H37" s="16"/>
      <c r="I37" s="95"/>
      <c r="J37" s="10"/>
      <c r="K37" s="10"/>
      <c r="L37" s="10"/>
    </row>
    <row r="38" spans="1:12" ht="12.75">
      <c r="A38" s="177" t="s">
        <v>338</v>
      </c>
      <c r="B38" s="178"/>
      <c r="C38" s="178"/>
      <c r="D38" s="179"/>
      <c r="E38" s="177" t="s">
        <v>344</v>
      </c>
      <c r="F38" s="178"/>
      <c r="G38" s="178"/>
      <c r="H38" s="143" t="s">
        <v>349</v>
      </c>
      <c r="I38" s="144"/>
      <c r="J38" s="10"/>
      <c r="K38" s="10"/>
      <c r="L38" s="10"/>
    </row>
    <row r="39" spans="1:12" ht="12.75">
      <c r="A39" s="131"/>
      <c r="B39" s="132"/>
      <c r="C39" s="133"/>
      <c r="D39" s="134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77" t="s">
        <v>339</v>
      </c>
      <c r="B40" s="178"/>
      <c r="C40" s="178"/>
      <c r="D40" s="179"/>
      <c r="E40" s="177" t="s">
        <v>345</v>
      </c>
      <c r="F40" s="178"/>
      <c r="G40" s="178"/>
      <c r="H40" s="143" t="s">
        <v>350</v>
      </c>
      <c r="I40" s="144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40" t="s">
        <v>267</v>
      </c>
      <c r="B44" s="189"/>
      <c r="C44" s="143" t="s">
        <v>356</v>
      </c>
      <c r="D44" s="144"/>
      <c r="E44" s="26"/>
      <c r="F44" s="155" t="s">
        <v>361</v>
      </c>
      <c r="G44" s="178"/>
      <c r="H44" s="178"/>
      <c r="I44" s="179"/>
      <c r="J44" s="10"/>
      <c r="K44" s="10"/>
      <c r="L44" s="10"/>
    </row>
    <row r="45" spans="1:12" ht="12.75">
      <c r="A45" s="103"/>
      <c r="B45" s="30"/>
      <c r="C45" s="186"/>
      <c r="D45" s="187"/>
      <c r="E45" s="16"/>
      <c r="F45" s="186"/>
      <c r="G45" s="188"/>
      <c r="H45" s="35"/>
      <c r="I45" s="107"/>
      <c r="J45" s="10"/>
      <c r="K45" s="10"/>
      <c r="L45" s="10"/>
    </row>
    <row r="46" spans="1:12" ht="12.75">
      <c r="A46" s="140" t="s">
        <v>268</v>
      </c>
      <c r="B46" s="189"/>
      <c r="C46" s="155" t="s">
        <v>357</v>
      </c>
      <c r="D46" s="310"/>
      <c r="E46" s="310"/>
      <c r="F46" s="310"/>
      <c r="G46" s="310"/>
      <c r="H46" s="310"/>
      <c r="I46" s="31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40" t="s">
        <v>270</v>
      </c>
      <c r="B48" s="189"/>
      <c r="C48" s="190" t="s">
        <v>358</v>
      </c>
      <c r="D48" s="312"/>
      <c r="E48" s="191"/>
      <c r="F48" s="16"/>
      <c r="G48" s="51" t="s">
        <v>271</v>
      </c>
      <c r="H48" s="190" t="s">
        <v>360</v>
      </c>
      <c r="I48" s="191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40" t="s">
        <v>257</v>
      </c>
      <c r="B50" s="189"/>
      <c r="C50" s="313" t="s">
        <v>359</v>
      </c>
      <c r="D50" s="312"/>
      <c r="E50" s="312"/>
      <c r="F50" s="312"/>
      <c r="G50" s="312"/>
      <c r="H50" s="312"/>
      <c r="I50" s="191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51" t="s">
        <v>272</v>
      </c>
      <c r="B52" s="152"/>
      <c r="C52" s="200" t="s">
        <v>351</v>
      </c>
      <c r="D52" s="201"/>
      <c r="E52" s="201"/>
      <c r="F52" s="201"/>
      <c r="G52" s="201"/>
      <c r="H52" s="201"/>
      <c r="I52" s="202"/>
      <c r="J52" s="10"/>
      <c r="K52" s="10"/>
      <c r="L52" s="10"/>
    </row>
    <row r="53" spans="1:12" ht="12.75">
      <c r="A53" s="108"/>
      <c r="B53" s="20"/>
      <c r="C53" s="194" t="s">
        <v>273</v>
      </c>
      <c r="D53" s="194"/>
      <c r="E53" s="194"/>
      <c r="F53" s="194"/>
      <c r="G53" s="194"/>
      <c r="H53" s="194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203" t="s">
        <v>274</v>
      </c>
      <c r="C55" s="204"/>
      <c r="D55" s="204"/>
      <c r="E55" s="20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205" t="s">
        <v>306</v>
      </c>
      <c r="C56" s="206"/>
      <c r="D56" s="206"/>
      <c r="E56" s="206"/>
      <c r="F56" s="206"/>
      <c r="G56" s="206"/>
      <c r="H56" s="206"/>
      <c r="I56" s="207"/>
      <c r="J56" s="10"/>
      <c r="K56" s="10"/>
      <c r="L56" s="10"/>
    </row>
    <row r="57" spans="1:12" ht="12.75">
      <c r="A57" s="108"/>
      <c r="B57" s="205" t="s">
        <v>307</v>
      </c>
      <c r="C57" s="206"/>
      <c r="D57" s="206"/>
      <c r="E57" s="206"/>
      <c r="F57" s="206"/>
      <c r="G57" s="206"/>
      <c r="H57" s="206"/>
      <c r="I57" s="110"/>
      <c r="J57" s="10"/>
      <c r="K57" s="10"/>
      <c r="L57" s="10"/>
    </row>
    <row r="58" spans="1:12" ht="12.75">
      <c r="A58" s="108"/>
      <c r="B58" s="205" t="s">
        <v>308</v>
      </c>
      <c r="C58" s="206"/>
      <c r="D58" s="206"/>
      <c r="E58" s="206"/>
      <c r="F58" s="206"/>
      <c r="G58" s="206"/>
      <c r="H58" s="206"/>
      <c r="I58" s="207"/>
      <c r="J58" s="10"/>
      <c r="K58" s="10"/>
      <c r="L58" s="10"/>
    </row>
    <row r="59" spans="1:12" ht="12.75">
      <c r="A59" s="108"/>
      <c r="B59" s="205" t="s">
        <v>309</v>
      </c>
      <c r="C59" s="206"/>
      <c r="D59" s="206"/>
      <c r="E59" s="206"/>
      <c r="F59" s="206"/>
      <c r="G59" s="206"/>
      <c r="H59" s="206"/>
      <c r="I59" s="20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95" t="s">
        <v>277</v>
      </c>
      <c r="H62" s="196"/>
      <c r="I62" s="197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98"/>
      <c r="H63" s="199"/>
      <c r="I63" s="119"/>
      <c r="J63" s="10"/>
      <c r="K63" s="10"/>
      <c r="L63" s="10"/>
    </row>
  </sheetData>
  <sheetProtection/>
  <protectedRanges>
    <protectedRange sqref="E2 H2 C26 I26 I24" name="Range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18:I18" name="Range1_1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A30:D30" name="Range1_8_1"/>
    <protectedRange sqref="A32:D32" name="Range1_16"/>
    <protectedRange sqref="E30:G30" name="Range1_8_2"/>
    <protectedRange sqref="H30:I30" name="Range1_12_1"/>
  </protectedRanges>
  <mergeCells count="74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C35:D35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vestitori@ina.hr"/>
    <hyperlink ref="C20" r:id="rId2" display="www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90" zoomScaleNormal="90" zoomScaleSheetLayoutView="90" zoomScalePageLayoutView="0" workbookViewId="0" topLeftCell="E16">
      <selection activeCell="K41" sqref="K41:K45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3.7109375" style="52" customWidth="1"/>
    <col min="11" max="11" width="13.57421875" style="52" customWidth="1"/>
    <col min="12" max="16384" width="9.140625" style="52" customWidth="1"/>
  </cols>
  <sheetData>
    <row r="1" spans="1:11" ht="12.75" customHeight="1">
      <c r="A1" s="245" t="s">
        <v>153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12.75" customHeight="1">
      <c r="A2" s="246" t="s">
        <v>355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>
      <c r="A3" s="247" t="s">
        <v>352</v>
      </c>
      <c r="B3" s="248"/>
      <c r="C3" s="248"/>
      <c r="D3" s="248"/>
      <c r="E3" s="248"/>
      <c r="F3" s="248"/>
      <c r="G3" s="248"/>
      <c r="H3" s="248"/>
      <c r="I3" s="248"/>
      <c r="J3" s="248"/>
      <c r="K3" s="249"/>
    </row>
    <row r="4" spans="1:11" ht="22.5">
      <c r="A4" s="250" t="s">
        <v>59</v>
      </c>
      <c r="B4" s="251"/>
      <c r="C4" s="251"/>
      <c r="D4" s="251"/>
      <c r="E4" s="251"/>
      <c r="F4" s="251"/>
      <c r="G4" s="251"/>
      <c r="H4" s="252"/>
      <c r="I4" s="58" t="s">
        <v>278</v>
      </c>
      <c r="J4" s="59" t="s">
        <v>319</v>
      </c>
      <c r="K4" s="60" t="s">
        <v>320</v>
      </c>
    </row>
    <row r="5" spans="1:11" ht="12.75">
      <c r="A5" s="241">
        <v>1</v>
      </c>
      <c r="B5" s="241"/>
      <c r="C5" s="241"/>
      <c r="D5" s="241"/>
      <c r="E5" s="241"/>
      <c r="F5" s="241"/>
      <c r="G5" s="241"/>
      <c r="H5" s="241"/>
      <c r="I5" s="57">
        <v>2</v>
      </c>
      <c r="J5" s="56">
        <v>3</v>
      </c>
      <c r="K5" s="56">
        <v>4</v>
      </c>
    </row>
    <row r="6" spans="1:11" ht="12.75">
      <c r="A6" s="242"/>
      <c r="B6" s="243"/>
      <c r="C6" s="243"/>
      <c r="D6" s="243"/>
      <c r="E6" s="243"/>
      <c r="F6" s="243"/>
      <c r="G6" s="243"/>
      <c r="H6" s="243"/>
      <c r="I6" s="243"/>
      <c r="J6" s="243"/>
      <c r="K6" s="244"/>
    </row>
    <row r="7" spans="1:11" ht="12.75">
      <c r="A7" s="217" t="s">
        <v>60</v>
      </c>
      <c r="B7" s="218"/>
      <c r="C7" s="218"/>
      <c r="D7" s="218"/>
      <c r="E7" s="218"/>
      <c r="F7" s="218"/>
      <c r="G7" s="218"/>
      <c r="H7" s="235"/>
      <c r="I7" s="3">
        <v>1</v>
      </c>
      <c r="J7" s="6"/>
      <c r="K7" s="6"/>
    </row>
    <row r="8" spans="1:11" ht="12.75">
      <c r="A8" s="224" t="s">
        <v>13</v>
      </c>
      <c r="B8" s="225"/>
      <c r="C8" s="225"/>
      <c r="D8" s="225"/>
      <c r="E8" s="225"/>
      <c r="F8" s="225"/>
      <c r="G8" s="225"/>
      <c r="H8" s="226"/>
      <c r="I8" s="1">
        <v>2</v>
      </c>
      <c r="J8" s="53">
        <f>J9+J16+J26+J35+J39</f>
        <v>16125000000</v>
      </c>
      <c r="K8" s="53">
        <f>K9+K16+K26+K35+K39</f>
        <v>15717000000</v>
      </c>
    </row>
    <row r="9" spans="1:11" ht="12.75">
      <c r="A9" s="221" t="s">
        <v>205</v>
      </c>
      <c r="B9" s="222"/>
      <c r="C9" s="222"/>
      <c r="D9" s="222"/>
      <c r="E9" s="222"/>
      <c r="F9" s="222"/>
      <c r="G9" s="222"/>
      <c r="H9" s="223"/>
      <c r="I9" s="1">
        <v>3</v>
      </c>
      <c r="J9" s="53">
        <f>SUM(J10:J15)</f>
        <v>581000000</v>
      </c>
      <c r="K9" s="53">
        <f>SUM(K10:K15)</f>
        <v>555000000</v>
      </c>
    </row>
    <row r="10" spans="1:11" ht="12.75">
      <c r="A10" s="221" t="s">
        <v>112</v>
      </c>
      <c r="B10" s="222"/>
      <c r="C10" s="222"/>
      <c r="D10" s="222"/>
      <c r="E10" s="222"/>
      <c r="F10" s="222"/>
      <c r="G10" s="222"/>
      <c r="H10" s="223"/>
      <c r="I10" s="1">
        <v>4</v>
      </c>
      <c r="J10" s="7"/>
      <c r="K10" s="7"/>
    </row>
    <row r="11" spans="1:11" ht="12.75">
      <c r="A11" s="221" t="s">
        <v>14</v>
      </c>
      <c r="B11" s="222"/>
      <c r="C11" s="222"/>
      <c r="D11" s="222"/>
      <c r="E11" s="222"/>
      <c r="F11" s="222"/>
      <c r="G11" s="222"/>
      <c r="H11" s="223"/>
      <c r="I11" s="1">
        <v>5</v>
      </c>
      <c r="J11" s="7">
        <v>165000000</v>
      </c>
      <c r="K11" s="7">
        <v>161000000</v>
      </c>
    </row>
    <row r="12" spans="1:11" ht="12.75">
      <c r="A12" s="221" t="s">
        <v>113</v>
      </c>
      <c r="B12" s="222"/>
      <c r="C12" s="222"/>
      <c r="D12" s="222"/>
      <c r="E12" s="222"/>
      <c r="F12" s="222"/>
      <c r="G12" s="222"/>
      <c r="H12" s="223"/>
      <c r="I12" s="1">
        <v>6</v>
      </c>
      <c r="J12" s="7">
        <v>152000000</v>
      </c>
      <c r="K12" s="7">
        <v>152000000</v>
      </c>
    </row>
    <row r="13" spans="1:11" ht="12.75">
      <c r="A13" s="221" t="s">
        <v>208</v>
      </c>
      <c r="B13" s="222"/>
      <c r="C13" s="222"/>
      <c r="D13" s="222"/>
      <c r="E13" s="222"/>
      <c r="F13" s="222"/>
      <c r="G13" s="222"/>
      <c r="H13" s="223"/>
      <c r="I13" s="1">
        <v>7</v>
      </c>
      <c r="J13" s="7">
        <v>41000000</v>
      </c>
      <c r="K13" s="7">
        <v>19000000</v>
      </c>
    </row>
    <row r="14" spans="1:11" ht="12.75">
      <c r="A14" s="221" t="s">
        <v>209</v>
      </c>
      <c r="B14" s="222"/>
      <c r="C14" s="222"/>
      <c r="D14" s="222"/>
      <c r="E14" s="222"/>
      <c r="F14" s="222"/>
      <c r="G14" s="222"/>
      <c r="H14" s="223"/>
      <c r="I14" s="1">
        <v>8</v>
      </c>
      <c r="J14" s="7">
        <v>223000000</v>
      </c>
      <c r="K14" s="7">
        <v>223000000</v>
      </c>
    </row>
    <row r="15" spans="1:11" ht="12.75">
      <c r="A15" s="221" t="s">
        <v>210</v>
      </c>
      <c r="B15" s="222"/>
      <c r="C15" s="222"/>
      <c r="D15" s="222"/>
      <c r="E15" s="222"/>
      <c r="F15" s="222"/>
      <c r="G15" s="222"/>
      <c r="H15" s="223"/>
      <c r="I15" s="1">
        <v>9</v>
      </c>
      <c r="J15" s="7"/>
      <c r="K15" s="7"/>
    </row>
    <row r="16" spans="1:11" ht="12.75">
      <c r="A16" s="221" t="s">
        <v>206</v>
      </c>
      <c r="B16" s="222"/>
      <c r="C16" s="222"/>
      <c r="D16" s="222"/>
      <c r="E16" s="222"/>
      <c r="F16" s="222"/>
      <c r="G16" s="222"/>
      <c r="H16" s="223"/>
      <c r="I16" s="1">
        <v>10</v>
      </c>
      <c r="J16" s="53">
        <f>SUM(J17:J25)</f>
        <v>12747000000</v>
      </c>
      <c r="K16" s="53">
        <f>SUM(K17:K25)</f>
        <v>12611000000</v>
      </c>
    </row>
    <row r="17" spans="1:11" ht="12.75">
      <c r="A17" s="221" t="s">
        <v>211</v>
      </c>
      <c r="B17" s="222"/>
      <c r="C17" s="222"/>
      <c r="D17" s="222"/>
      <c r="E17" s="222"/>
      <c r="F17" s="222"/>
      <c r="G17" s="222"/>
      <c r="H17" s="223"/>
      <c r="I17" s="1">
        <v>11</v>
      </c>
      <c r="J17" s="7">
        <v>1188000000</v>
      </c>
      <c r="K17" s="7">
        <v>1259000000</v>
      </c>
    </row>
    <row r="18" spans="1:11" ht="12.75">
      <c r="A18" s="221" t="s">
        <v>247</v>
      </c>
      <c r="B18" s="222"/>
      <c r="C18" s="222"/>
      <c r="D18" s="222"/>
      <c r="E18" s="222"/>
      <c r="F18" s="222"/>
      <c r="G18" s="222"/>
      <c r="H18" s="223"/>
      <c r="I18" s="1">
        <v>12</v>
      </c>
      <c r="J18" s="7">
        <v>4957000000</v>
      </c>
      <c r="K18" s="7">
        <v>5454000000</v>
      </c>
    </row>
    <row r="19" spans="1:11" ht="12.75">
      <c r="A19" s="221" t="s">
        <v>212</v>
      </c>
      <c r="B19" s="222"/>
      <c r="C19" s="222"/>
      <c r="D19" s="222"/>
      <c r="E19" s="222"/>
      <c r="F19" s="222"/>
      <c r="G19" s="222"/>
      <c r="H19" s="223"/>
      <c r="I19" s="1">
        <v>13</v>
      </c>
      <c r="J19" s="7">
        <v>3863000000</v>
      </c>
      <c r="K19" s="7">
        <v>3696000000</v>
      </c>
    </row>
    <row r="20" spans="1:11" ht="12.75">
      <c r="A20" s="221" t="s">
        <v>27</v>
      </c>
      <c r="B20" s="222"/>
      <c r="C20" s="222"/>
      <c r="D20" s="222"/>
      <c r="E20" s="222"/>
      <c r="F20" s="222"/>
      <c r="G20" s="222"/>
      <c r="H20" s="223"/>
      <c r="I20" s="1">
        <v>14</v>
      </c>
      <c r="J20" s="7">
        <v>268000000</v>
      </c>
      <c r="K20" s="7">
        <v>252000000</v>
      </c>
    </row>
    <row r="21" spans="1:11" ht="12.75">
      <c r="A21" s="221" t="s">
        <v>28</v>
      </c>
      <c r="B21" s="222"/>
      <c r="C21" s="222"/>
      <c r="D21" s="222"/>
      <c r="E21" s="222"/>
      <c r="F21" s="222"/>
      <c r="G21" s="222"/>
      <c r="H21" s="223"/>
      <c r="I21" s="1">
        <v>15</v>
      </c>
      <c r="J21" s="7"/>
      <c r="K21" s="7"/>
    </row>
    <row r="22" spans="1:11" ht="12.75">
      <c r="A22" s="221" t="s">
        <v>72</v>
      </c>
      <c r="B22" s="222"/>
      <c r="C22" s="222"/>
      <c r="D22" s="222"/>
      <c r="E22" s="222"/>
      <c r="F22" s="222"/>
      <c r="G22" s="222"/>
      <c r="H22" s="223"/>
      <c r="I22" s="1">
        <v>16</v>
      </c>
      <c r="J22" s="7">
        <v>17000000</v>
      </c>
      <c r="K22" s="7">
        <v>38000000</v>
      </c>
    </row>
    <row r="23" spans="1:11" ht="12.75">
      <c r="A23" s="221" t="s">
        <v>73</v>
      </c>
      <c r="B23" s="222"/>
      <c r="C23" s="222"/>
      <c r="D23" s="222"/>
      <c r="E23" s="222"/>
      <c r="F23" s="222"/>
      <c r="G23" s="222"/>
      <c r="H23" s="223"/>
      <c r="I23" s="1">
        <v>17</v>
      </c>
      <c r="J23" s="7">
        <v>2450000000</v>
      </c>
      <c r="K23" s="7">
        <v>1905000000</v>
      </c>
    </row>
    <row r="24" spans="1:11" ht="12.75">
      <c r="A24" s="221" t="s">
        <v>74</v>
      </c>
      <c r="B24" s="222"/>
      <c r="C24" s="222"/>
      <c r="D24" s="222"/>
      <c r="E24" s="222"/>
      <c r="F24" s="222"/>
      <c r="G24" s="222"/>
      <c r="H24" s="223"/>
      <c r="I24" s="1">
        <v>18</v>
      </c>
      <c r="J24" s="7">
        <v>4000000</v>
      </c>
      <c r="K24" s="7">
        <v>7000000</v>
      </c>
    </row>
    <row r="25" spans="1:11" ht="12.75">
      <c r="A25" s="221" t="s">
        <v>75</v>
      </c>
      <c r="B25" s="222"/>
      <c r="C25" s="222"/>
      <c r="D25" s="222"/>
      <c r="E25" s="222"/>
      <c r="F25" s="222"/>
      <c r="G25" s="222"/>
      <c r="H25" s="223"/>
      <c r="I25" s="1">
        <v>19</v>
      </c>
      <c r="J25" s="7"/>
      <c r="K25" s="7"/>
    </row>
    <row r="26" spans="1:11" ht="12.75">
      <c r="A26" s="221" t="s">
        <v>190</v>
      </c>
      <c r="B26" s="222"/>
      <c r="C26" s="222"/>
      <c r="D26" s="222"/>
      <c r="E26" s="222"/>
      <c r="F26" s="222"/>
      <c r="G26" s="222"/>
      <c r="H26" s="223"/>
      <c r="I26" s="1">
        <v>20</v>
      </c>
      <c r="J26" s="53">
        <f>SUM(J27:J34)</f>
        <v>617000000</v>
      </c>
      <c r="K26" s="53">
        <f>SUM(K27:K34)</f>
        <v>711000000</v>
      </c>
    </row>
    <row r="27" spans="1:11" ht="12.75">
      <c r="A27" s="221" t="s">
        <v>76</v>
      </c>
      <c r="B27" s="222"/>
      <c r="C27" s="222"/>
      <c r="D27" s="222"/>
      <c r="E27" s="222"/>
      <c r="F27" s="222"/>
      <c r="G27" s="222"/>
      <c r="H27" s="223"/>
      <c r="I27" s="1">
        <v>21</v>
      </c>
      <c r="J27" s="7"/>
      <c r="K27" s="7"/>
    </row>
    <row r="28" spans="1:11" ht="12.75">
      <c r="A28" s="221" t="s">
        <v>77</v>
      </c>
      <c r="B28" s="222"/>
      <c r="C28" s="222"/>
      <c r="D28" s="222"/>
      <c r="E28" s="222"/>
      <c r="F28" s="222"/>
      <c r="G28" s="222"/>
      <c r="H28" s="223"/>
      <c r="I28" s="1">
        <v>22</v>
      </c>
      <c r="J28" s="7"/>
      <c r="K28" s="7"/>
    </row>
    <row r="29" spans="1:11" ht="12.75">
      <c r="A29" s="221" t="s">
        <v>78</v>
      </c>
      <c r="B29" s="222"/>
      <c r="C29" s="222"/>
      <c r="D29" s="222"/>
      <c r="E29" s="222"/>
      <c r="F29" s="222"/>
      <c r="G29" s="222"/>
      <c r="H29" s="223"/>
      <c r="I29" s="1">
        <v>23</v>
      </c>
      <c r="J29" s="7">
        <v>28000000</v>
      </c>
      <c r="K29" s="7">
        <v>27000000</v>
      </c>
    </row>
    <row r="30" spans="1:11" ht="12.75">
      <c r="A30" s="221" t="s">
        <v>83</v>
      </c>
      <c r="B30" s="222"/>
      <c r="C30" s="222"/>
      <c r="D30" s="222"/>
      <c r="E30" s="222"/>
      <c r="F30" s="222"/>
      <c r="G30" s="222"/>
      <c r="H30" s="223"/>
      <c r="I30" s="1">
        <v>24</v>
      </c>
      <c r="J30" s="7">
        <v>0</v>
      </c>
      <c r="K30" s="7"/>
    </row>
    <row r="31" spans="1:11" ht="12.75">
      <c r="A31" s="221" t="s">
        <v>84</v>
      </c>
      <c r="B31" s="222"/>
      <c r="C31" s="222"/>
      <c r="D31" s="222"/>
      <c r="E31" s="222"/>
      <c r="F31" s="222"/>
      <c r="G31" s="222"/>
      <c r="H31" s="223"/>
      <c r="I31" s="1">
        <v>25</v>
      </c>
      <c r="J31" s="7"/>
      <c r="K31" s="7"/>
    </row>
    <row r="32" spans="1:11" ht="12.75">
      <c r="A32" s="221" t="s">
        <v>85</v>
      </c>
      <c r="B32" s="222"/>
      <c r="C32" s="222"/>
      <c r="D32" s="222"/>
      <c r="E32" s="222"/>
      <c r="F32" s="222"/>
      <c r="G32" s="222"/>
      <c r="H32" s="223"/>
      <c r="I32" s="1">
        <v>26</v>
      </c>
      <c r="J32" s="7">
        <v>8000000</v>
      </c>
      <c r="K32" s="7">
        <v>8000000</v>
      </c>
    </row>
    <row r="33" spans="1:11" ht="12.75">
      <c r="A33" s="221" t="s">
        <v>79</v>
      </c>
      <c r="B33" s="222"/>
      <c r="C33" s="222"/>
      <c r="D33" s="222"/>
      <c r="E33" s="222"/>
      <c r="F33" s="222"/>
      <c r="G33" s="222"/>
      <c r="H33" s="223"/>
      <c r="I33" s="1">
        <v>27</v>
      </c>
      <c r="J33" s="7">
        <v>581000000</v>
      </c>
      <c r="K33" s="7">
        <v>676000000</v>
      </c>
    </row>
    <row r="34" spans="1:11" ht="12.75">
      <c r="A34" s="221" t="s">
        <v>183</v>
      </c>
      <c r="B34" s="222"/>
      <c r="C34" s="222"/>
      <c r="D34" s="222"/>
      <c r="E34" s="222"/>
      <c r="F34" s="222"/>
      <c r="G34" s="222"/>
      <c r="H34" s="223"/>
      <c r="I34" s="1">
        <v>28</v>
      </c>
      <c r="J34" s="7"/>
      <c r="K34" s="7"/>
    </row>
    <row r="35" spans="1:11" ht="12.75">
      <c r="A35" s="221" t="s">
        <v>184</v>
      </c>
      <c r="B35" s="222"/>
      <c r="C35" s="222"/>
      <c r="D35" s="222"/>
      <c r="E35" s="222"/>
      <c r="F35" s="222"/>
      <c r="G35" s="222"/>
      <c r="H35" s="223"/>
      <c r="I35" s="1">
        <v>29</v>
      </c>
      <c r="J35" s="53">
        <f>SUM(J36:J38)</f>
        <v>86000000</v>
      </c>
      <c r="K35" s="53">
        <f>SUM(K36:K38)</f>
        <v>71000000</v>
      </c>
    </row>
    <row r="36" spans="1:11" ht="12.75">
      <c r="A36" s="221" t="s">
        <v>80</v>
      </c>
      <c r="B36" s="222"/>
      <c r="C36" s="222"/>
      <c r="D36" s="222"/>
      <c r="E36" s="222"/>
      <c r="F36" s="222"/>
      <c r="G36" s="222"/>
      <c r="H36" s="223"/>
      <c r="I36" s="1">
        <v>30</v>
      </c>
      <c r="J36" s="7"/>
      <c r="K36" s="7"/>
    </row>
    <row r="37" spans="1:11" ht="12.75">
      <c r="A37" s="221" t="s">
        <v>81</v>
      </c>
      <c r="B37" s="222"/>
      <c r="C37" s="222"/>
      <c r="D37" s="222"/>
      <c r="E37" s="222"/>
      <c r="F37" s="222"/>
      <c r="G37" s="222"/>
      <c r="H37" s="223"/>
      <c r="I37" s="1">
        <v>31</v>
      </c>
      <c r="J37" s="7">
        <v>86000000</v>
      </c>
      <c r="K37" s="7">
        <v>71000000</v>
      </c>
    </row>
    <row r="38" spans="1:11" ht="12.75">
      <c r="A38" s="221" t="s">
        <v>82</v>
      </c>
      <c r="B38" s="222"/>
      <c r="C38" s="222"/>
      <c r="D38" s="222"/>
      <c r="E38" s="222"/>
      <c r="F38" s="222"/>
      <c r="G38" s="222"/>
      <c r="H38" s="223"/>
      <c r="I38" s="1">
        <v>32</v>
      </c>
      <c r="J38" s="7"/>
      <c r="K38" s="7"/>
    </row>
    <row r="39" spans="1:11" ht="12.75">
      <c r="A39" s="221" t="s">
        <v>185</v>
      </c>
      <c r="B39" s="222"/>
      <c r="C39" s="222"/>
      <c r="D39" s="222"/>
      <c r="E39" s="222"/>
      <c r="F39" s="222"/>
      <c r="G39" s="222"/>
      <c r="H39" s="223"/>
      <c r="I39" s="1">
        <v>33</v>
      </c>
      <c r="J39" s="7">
        <v>2094000000</v>
      </c>
      <c r="K39" s="7">
        <v>1769000000</v>
      </c>
    </row>
    <row r="40" spans="1:11" ht="12.75">
      <c r="A40" s="224" t="s">
        <v>240</v>
      </c>
      <c r="B40" s="225"/>
      <c r="C40" s="225"/>
      <c r="D40" s="225"/>
      <c r="E40" s="225"/>
      <c r="F40" s="225"/>
      <c r="G40" s="225"/>
      <c r="H40" s="226"/>
      <c r="I40" s="1">
        <v>34</v>
      </c>
      <c r="J40" s="53">
        <f>J41+J49+J56+J64</f>
        <v>4203000000</v>
      </c>
      <c r="K40" s="53">
        <f>K41+K49+K56+K64</f>
        <v>4532000000</v>
      </c>
    </row>
    <row r="41" spans="1:11" ht="12.75">
      <c r="A41" s="221" t="s">
        <v>100</v>
      </c>
      <c r="B41" s="222"/>
      <c r="C41" s="222"/>
      <c r="D41" s="222"/>
      <c r="E41" s="222"/>
      <c r="F41" s="222"/>
      <c r="G41" s="222"/>
      <c r="H41" s="223"/>
      <c r="I41" s="1">
        <v>35</v>
      </c>
      <c r="J41" s="53">
        <f>SUM(J42:J48)</f>
        <v>1821000000</v>
      </c>
      <c r="K41" s="53">
        <f>SUM(K42:K48)</f>
        <v>2058000000</v>
      </c>
    </row>
    <row r="42" spans="1:11" ht="12.75">
      <c r="A42" s="221" t="s">
        <v>117</v>
      </c>
      <c r="B42" s="222"/>
      <c r="C42" s="222"/>
      <c r="D42" s="222"/>
      <c r="E42" s="222"/>
      <c r="F42" s="222"/>
      <c r="G42" s="222"/>
      <c r="H42" s="223"/>
      <c r="I42" s="1">
        <v>36</v>
      </c>
      <c r="J42" s="7">
        <v>697000000</v>
      </c>
      <c r="K42" s="7">
        <v>762000000</v>
      </c>
    </row>
    <row r="43" spans="1:11" ht="12.75">
      <c r="A43" s="221" t="s">
        <v>118</v>
      </c>
      <c r="B43" s="222"/>
      <c r="C43" s="222"/>
      <c r="D43" s="222"/>
      <c r="E43" s="222"/>
      <c r="F43" s="222"/>
      <c r="G43" s="222"/>
      <c r="H43" s="223"/>
      <c r="I43" s="1">
        <v>37</v>
      </c>
      <c r="J43" s="7">
        <v>516000000</v>
      </c>
      <c r="K43" s="7">
        <v>564000000</v>
      </c>
    </row>
    <row r="44" spans="1:11" ht="12.75">
      <c r="A44" s="221" t="s">
        <v>86</v>
      </c>
      <c r="B44" s="222"/>
      <c r="C44" s="222"/>
      <c r="D44" s="222"/>
      <c r="E44" s="222"/>
      <c r="F44" s="222"/>
      <c r="G44" s="222"/>
      <c r="H44" s="223"/>
      <c r="I44" s="1">
        <v>38</v>
      </c>
      <c r="J44" s="7">
        <v>427000000</v>
      </c>
      <c r="K44" s="7">
        <v>625000000</v>
      </c>
    </row>
    <row r="45" spans="1:11" ht="12.75">
      <c r="A45" s="221" t="s">
        <v>87</v>
      </c>
      <c r="B45" s="222"/>
      <c r="C45" s="222"/>
      <c r="D45" s="222"/>
      <c r="E45" s="222"/>
      <c r="F45" s="222"/>
      <c r="G45" s="222"/>
      <c r="H45" s="223"/>
      <c r="I45" s="1">
        <v>39</v>
      </c>
      <c r="J45" s="7">
        <v>180000000</v>
      </c>
      <c r="K45" s="7">
        <v>99000000</v>
      </c>
    </row>
    <row r="46" spans="1:11" ht="12.75">
      <c r="A46" s="221" t="s">
        <v>88</v>
      </c>
      <c r="B46" s="222"/>
      <c r="C46" s="222"/>
      <c r="D46" s="222"/>
      <c r="E46" s="222"/>
      <c r="F46" s="222"/>
      <c r="G46" s="222"/>
      <c r="H46" s="223"/>
      <c r="I46" s="1">
        <v>40</v>
      </c>
      <c r="J46" s="7"/>
      <c r="K46" s="7"/>
    </row>
    <row r="47" spans="1:11" ht="12.75">
      <c r="A47" s="221" t="s">
        <v>89</v>
      </c>
      <c r="B47" s="222"/>
      <c r="C47" s="222"/>
      <c r="D47" s="222"/>
      <c r="E47" s="222"/>
      <c r="F47" s="222"/>
      <c r="G47" s="222"/>
      <c r="H47" s="223"/>
      <c r="I47" s="1">
        <v>41</v>
      </c>
      <c r="J47" s="7">
        <v>1000000</v>
      </c>
      <c r="K47" s="7">
        <v>8000000</v>
      </c>
    </row>
    <row r="48" spans="1:11" ht="12.75">
      <c r="A48" s="221" t="s">
        <v>90</v>
      </c>
      <c r="B48" s="222"/>
      <c r="C48" s="222"/>
      <c r="D48" s="222"/>
      <c r="E48" s="222"/>
      <c r="F48" s="222"/>
      <c r="G48" s="222"/>
      <c r="H48" s="223"/>
      <c r="I48" s="1">
        <v>42</v>
      </c>
      <c r="J48" s="7"/>
      <c r="K48" s="7"/>
    </row>
    <row r="49" spans="1:11" ht="12.75">
      <c r="A49" s="221" t="s">
        <v>101</v>
      </c>
      <c r="B49" s="222"/>
      <c r="C49" s="222"/>
      <c r="D49" s="222"/>
      <c r="E49" s="222"/>
      <c r="F49" s="222"/>
      <c r="G49" s="222"/>
      <c r="H49" s="223"/>
      <c r="I49" s="1">
        <v>43</v>
      </c>
      <c r="J49" s="53">
        <f>SUM(J50:J55)</f>
        <v>1883000000</v>
      </c>
      <c r="K49" s="53">
        <f>SUM(K50:K55)</f>
        <v>1786000000</v>
      </c>
    </row>
    <row r="50" spans="1:11" ht="12.75">
      <c r="A50" s="221" t="s">
        <v>200</v>
      </c>
      <c r="B50" s="222"/>
      <c r="C50" s="222"/>
      <c r="D50" s="222"/>
      <c r="E50" s="222"/>
      <c r="F50" s="222"/>
      <c r="G50" s="222"/>
      <c r="H50" s="223"/>
      <c r="I50" s="1">
        <v>44</v>
      </c>
      <c r="J50" s="7"/>
      <c r="K50" s="7"/>
    </row>
    <row r="51" spans="1:11" ht="12.75">
      <c r="A51" s="221" t="s">
        <v>201</v>
      </c>
      <c r="B51" s="222"/>
      <c r="C51" s="222"/>
      <c r="D51" s="222"/>
      <c r="E51" s="222"/>
      <c r="F51" s="222"/>
      <c r="G51" s="222"/>
      <c r="H51" s="223"/>
      <c r="I51" s="1">
        <v>45</v>
      </c>
      <c r="J51" s="7">
        <v>1724000000</v>
      </c>
      <c r="K51" s="7">
        <v>1591000000</v>
      </c>
    </row>
    <row r="52" spans="1:11" ht="12.75">
      <c r="A52" s="221" t="s">
        <v>202</v>
      </c>
      <c r="B52" s="222"/>
      <c r="C52" s="222"/>
      <c r="D52" s="222"/>
      <c r="E52" s="222"/>
      <c r="F52" s="222"/>
      <c r="G52" s="222"/>
      <c r="H52" s="223"/>
      <c r="I52" s="1">
        <v>46</v>
      </c>
      <c r="J52" s="7"/>
      <c r="K52" s="7"/>
    </row>
    <row r="53" spans="1:11" ht="12.75">
      <c r="A53" s="221" t="s">
        <v>203</v>
      </c>
      <c r="B53" s="222"/>
      <c r="C53" s="222"/>
      <c r="D53" s="222"/>
      <c r="E53" s="222"/>
      <c r="F53" s="222"/>
      <c r="G53" s="222"/>
      <c r="H53" s="223"/>
      <c r="I53" s="1">
        <v>47</v>
      </c>
      <c r="J53" s="7">
        <v>3000000</v>
      </c>
      <c r="K53" s="7">
        <v>3000000</v>
      </c>
    </row>
    <row r="54" spans="1:11" ht="12.75">
      <c r="A54" s="221" t="s">
        <v>10</v>
      </c>
      <c r="B54" s="222"/>
      <c r="C54" s="222"/>
      <c r="D54" s="222"/>
      <c r="E54" s="222"/>
      <c r="F54" s="222"/>
      <c r="G54" s="222"/>
      <c r="H54" s="223"/>
      <c r="I54" s="1">
        <v>48</v>
      </c>
      <c r="J54" s="7">
        <v>78000000</v>
      </c>
      <c r="K54" s="7">
        <v>124000000</v>
      </c>
    </row>
    <row r="55" spans="1:11" ht="12.75">
      <c r="A55" s="221" t="s">
        <v>11</v>
      </c>
      <c r="B55" s="222"/>
      <c r="C55" s="222"/>
      <c r="D55" s="222"/>
      <c r="E55" s="222"/>
      <c r="F55" s="222"/>
      <c r="G55" s="222"/>
      <c r="H55" s="223"/>
      <c r="I55" s="1">
        <v>49</v>
      </c>
      <c r="J55" s="7">
        <v>78000000</v>
      </c>
      <c r="K55" s="7">
        <v>68000000</v>
      </c>
    </row>
    <row r="56" spans="1:11" ht="12.75">
      <c r="A56" s="221" t="s">
        <v>102</v>
      </c>
      <c r="B56" s="222"/>
      <c r="C56" s="222"/>
      <c r="D56" s="222"/>
      <c r="E56" s="222"/>
      <c r="F56" s="222"/>
      <c r="G56" s="222"/>
      <c r="H56" s="223"/>
      <c r="I56" s="1">
        <v>50</v>
      </c>
      <c r="J56" s="53">
        <f>SUM(J57:J63)</f>
        <v>224000000</v>
      </c>
      <c r="K56" s="53">
        <f>SUM(K57:K63)</f>
        <v>77000000</v>
      </c>
    </row>
    <row r="57" spans="1:11" ht="12.75">
      <c r="A57" s="221" t="s">
        <v>76</v>
      </c>
      <c r="B57" s="222"/>
      <c r="C57" s="222"/>
      <c r="D57" s="222"/>
      <c r="E57" s="222"/>
      <c r="F57" s="222"/>
      <c r="G57" s="222"/>
      <c r="H57" s="223"/>
      <c r="I57" s="1">
        <v>51</v>
      </c>
      <c r="J57" s="7"/>
      <c r="K57" s="7"/>
    </row>
    <row r="58" spans="1:11" ht="12.75">
      <c r="A58" s="221" t="s">
        <v>77</v>
      </c>
      <c r="B58" s="222"/>
      <c r="C58" s="222"/>
      <c r="D58" s="222"/>
      <c r="E58" s="222"/>
      <c r="F58" s="222"/>
      <c r="G58" s="222"/>
      <c r="H58" s="223"/>
      <c r="I58" s="1">
        <v>52</v>
      </c>
      <c r="J58" s="7"/>
      <c r="K58" s="7"/>
    </row>
    <row r="59" spans="1:11" ht="12.75">
      <c r="A59" s="221" t="s">
        <v>242</v>
      </c>
      <c r="B59" s="222"/>
      <c r="C59" s="222"/>
      <c r="D59" s="222"/>
      <c r="E59" s="222"/>
      <c r="F59" s="222"/>
      <c r="G59" s="222"/>
      <c r="H59" s="223"/>
      <c r="I59" s="1">
        <v>53</v>
      </c>
      <c r="J59" s="7"/>
      <c r="K59" s="7"/>
    </row>
    <row r="60" spans="1:11" ht="12.75">
      <c r="A60" s="221" t="s">
        <v>83</v>
      </c>
      <c r="B60" s="222"/>
      <c r="C60" s="222"/>
      <c r="D60" s="222"/>
      <c r="E60" s="222"/>
      <c r="F60" s="222"/>
      <c r="G60" s="222"/>
      <c r="H60" s="223"/>
      <c r="I60" s="1">
        <v>54</v>
      </c>
      <c r="J60" s="7"/>
      <c r="K60" s="7"/>
    </row>
    <row r="61" spans="1:11" ht="12.75">
      <c r="A61" s="221" t="s">
        <v>84</v>
      </c>
      <c r="B61" s="222"/>
      <c r="C61" s="222"/>
      <c r="D61" s="222"/>
      <c r="E61" s="222"/>
      <c r="F61" s="222"/>
      <c r="G61" s="222"/>
      <c r="H61" s="223"/>
      <c r="I61" s="1">
        <v>55</v>
      </c>
      <c r="J61" s="7"/>
      <c r="K61" s="7"/>
    </row>
    <row r="62" spans="1:11" ht="12.75">
      <c r="A62" s="221" t="s">
        <v>85</v>
      </c>
      <c r="B62" s="222"/>
      <c r="C62" s="222"/>
      <c r="D62" s="222"/>
      <c r="E62" s="222"/>
      <c r="F62" s="222"/>
      <c r="G62" s="222"/>
      <c r="H62" s="223"/>
      <c r="I62" s="1">
        <v>56</v>
      </c>
      <c r="J62" s="7">
        <v>224000000</v>
      </c>
      <c r="K62" s="7">
        <v>77000000</v>
      </c>
    </row>
    <row r="63" spans="1:11" ht="12.75">
      <c r="A63" s="221" t="s">
        <v>46</v>
      </c>
      <c r="B63" s="222"/>
      <c r="C63" s="222"/>
      <c r="D63" s="222"/>
      <c r="E63" s="222"/>
      <c r="F63" s="222"/>
      <c r="G63" s="222"/>
      <c r="H63" s="223"/>
      <c r="I63" s="1">
        <v>57</v>
      </c>
      <c r="J63" s="7"/>
      <c r="K63" s="7"/>
    </row>
    <row r="64" spans="1:11" ht="12.75">
      <c r="A64" s="221" t="s">
        <v>207</v>
      </c>
      <c r="B64" s="222"/>
      <c r="C64" s="222"/>
      <c r="D64" s="222"/>
      <c r="E64" s="222"/>
      <c r="F64" s="222"/>
      <c r="G64" s="222"/>
      <c r="H64" s="223"/>
      <c r="I64" s="1">
        <v>58</v>
      </c>
      <c r="J64" s="7">
        <v>275000000</v>
      </c>
      <c r="K64" s="7">
        <v>611000000</v>
      </c>
    </row>
    <row r="65" spans="1:11" ht="12.75">
      <c r="A65" s="224" t="s">
        <v>56</v>
      </c>
      <c r="B65" s="225"/>
      <c r="C65" s="225"/>
      <c r="D65" s="225"/>
      <c r="E65" s="225"/>
      <c r="F65" s="225"/>
      <c r="G65" s="225"/>
      <c r="H65" s="226"/>
      <c r="I65" s="1">
        <v>59</v>
      </c>
      <c r="J65" s="7">
        <v>54000000</v>
      </c>
      <c r="K65" s="7">
        <v>43000000</v>
      </c>
    </row>
    <row r="66" spans="1:11" ht="12.75">
      <c r="A66" s="224" t="s">
        <v>241</v>
      </c>
      <c r="B66" s="225"/>
      <c r="C66" s="225"/>
      <c r="D66" s="225"/>
      <c r="E66" s="225"/>
      <c r="F66" s="225"/>
      <c r="G66" s="225"/>
      <c r="H66" s="226"/>
      <c r="I66" s="1">
        <v>60</v>
      </c>
      <c r="J66" s="53">
        <f>J7+J8+J40+J65</f>
        <v>20382000000</v>
      </c>
      <c r="K66" s="53">
        <f>K7+K8+K40+K65</f>
        <v>20292000000</v>
      </c>
    </row>
    <row r="67" spans="1:11" ht="12.75">
      <c r="A67" s="236" t="s">
        <v>91</v>
      </c>
      <c r="B67" s="237"/>
      <c r="C67" s="237"/>
      <c r="D67" s="237"/>
      <c r="E67" s="237"/>
      <c r="F67" s="237"/>
      <c r="G67" s="237"/>
      <c r="H67" s="238"/>
      <c r="I67" s="4">
        <v>61</v>
      </c>
      <c r="J67" s="8"/>
      <c r="K67" s="8"/>
    </row>
    <row r="68" spans="1:11" ht="12.75">
      <c r="A68" s="213" t="s">
        <v>58</v>
      </c>
      <c r="B68" s="239"/>
      <c r="C68" s="239"/>
      <c r="D68" s="239"/>
      <c r="E68" s="239"/>
      <c r="F68" s="239"/>
      <c r="G68" s="239"/>
      <c r="H68" s="239"/>
      <c r="I68" s="239"/>
      <c r="J68" s="239"/>
      <c r="K68" s="240"/>
    </row>
    <row r="69" spans="1:11" ht="12.75">
      <c r="A69" s="217" t="s">
        <v>191</v>
      </c>
      <c r="B69" s="218"/>
      <c r="C69" s="218"/>
      <c r="D69" s="218"/>
      <c r="E69" s="218"/>
      <c r="F69" s="218"/>
      <c r="G69" s="218"/>
      <c r="H69" s="235"/>
      <c r="I69" s="3">
        <v>62</v>
      </c>
      <c r="J69" s="54">
        <f>J70+J71+J72+J78+J79+J82+J85</f>
        <v>10585000000</v>
      </c>
      <c r="K69" s="54">
        <f>K70+K71+K72+K78+K79+K82+K85</f>
        <v>10597000000</v>
      </c>
    </row>
    <row r="70" spans="1:11" ht="12.75">
      <c r="A70" s="221" t="s">
        <v>141</v>
      </c>
      <c r="B70" s="222"/>
      <c r="C70" s="222"/>
      <c r="D70" s="222"/>
      <c r="E70" s="222"/>
      <c r="F70" s="222"/>
      <c r="G70" s="222"/>
      <c r="H70" s="223"/>
      <c r="I70" s="1">
        <v>63</v>
      </c>
      <c r="J70" s="7">
        <v>9000000000</v>
      </c>
      <c r="K70" s="7">
        <v>9000000000</v>
      </c>
    </row>
    <row r="71" spans="1:11" ht="12.75">
      <c r="A71" s="221" t="s">
        <v>142</v>
      </c>
      <c r="B71" s="222"/>
      <c r="C71" s="222"/>
      <c r="D71" s="222"/>
      <c r="E71" s="222"/>
      <c r="F71" s="222"/>
      <c r="G71" s="222"/>
      <c r="H71" s="223"/>
      <c r="I71" s="1">
        <v>64</v>
      </c>
      <c r="J71" s="7"/>
      <c r="K71" s="7"/>
    </row>
    <row r="72" spans="1:11" ht="12.75">
      <c r="A72" s="221" t="s">
        <v>143</v>
      </c>
      <c r="B72" s="222"/>
      <c r="C72" s="222"/>
      <c r="D72" s="222"/>
      <c r="E72" s="222"/>
      <c r="F72" s="222"/>
      <c r="G72" s="222"/>
      <c r="H72" s="223"/>
      <c r="I72" s="1">
        <v>65</v>
      </c>
      <c r="J72" s="53">
        <f>J73+J74-J75+J76+J77</f>
        <v>1971000000</v>
      </c>
      <c r="K72" s="53">
        <f>K73+K74-K75+K76+K77</f>
        <v>1667000000</v>
      </c>
    </row>
    <row r="73" spans="1:11" ht="12.75">
      <c r="A73" s="221" t="s">
        <v>144</v>
      </c>
      <c r="B73" s="222"/>
      <c r="C73" s="222"/>
      <c r="D73" s="222"/>
      <c r="E73" s="222"/>
      <c r="F73" s="222"/>
      <c r="G73" s="222"/>
      <c r="H73" s="223"/>
      <c r="I73" s="1">
        <v>66</v>
      </c>
      <c r="J73" s="7">
        <v>330000000</v>
      </c>
      <c r="K73" s="7">
        <v>20000000</v>
      </c>
    </row>
    <row r="74" spans="1:11" ht="12.75">
      <c r="A74" s="221" t="s">
        <v>145</v>
      </c>
      <c r="B74" s="222"/>
      <c r="C74" s="222"/>
      <c r="D74" s="222"/>
      <c r="E74" s="222"/>
      <c r="F74" s="222"/>
      <c r="G74" s="222"/>
      <c r="H74" s="223"/>
      <c r="I74" s="1">
        <v>67</v>
      </c>
      <c r="J74" s="7"/>
      <c r="K74" s="7"/>
    </row>
    <row r="75" spans="1:11" ht="12.75">
      <c r="A75" s="221" t="s">
        <v>133</v>
      </c>
      <c r="B75" s="222"/>
      <c r="C75" s="222"/>
      <c r="D75" s="222"/>
      <c r="E75" s="222"/>
      <c r="F75" s="222"/>
      <c r="G75" s="222"/>
      <c r="H75" s="223"/>
      <c r="I75" s="1">
        <v>68</v>
      </c>
      <c r="J75" s="7"/>
      <c r="K75" s="7"/>
    </row>
    <row r="76" spans="1:11" ht="12.75">
      <c r="A76" s="221" t="s">
        <v>134</v>
      </c>
      <c r="B76" s="222"/>
      <c r="C76" s="222"/>
      <c r="D76" s="222"/>
      <c r="E76" s="222"/>
      <c r="F76" s="222"/>
      <c r="G76" s="222"/>
      <c r="H76" s="223"/>
      <c r="I76" s="1">
        <v>69</v>
      </c>
      <c r="J76" s="7"/>
      <c r="K76" s="7"/>
    </row>
    <row r="77" spans="1:11" ht="12.75">
      <c r="A77" s="221" t="s">
        <v>135</v>
      </c>
      <c r="B77" s="222"/>
      <c r="C77" s="222"/>
      <c r="D77" s="222"/>
      <c r="E77" s="222"/>
      <c r="F77" s="222"/>
      <c r="G77" s="222"/>
      <c r="H77" s="223"/>
      <c r="I77" s="1">
        <v>70</v>
      </c>
      <c r="J77" s="7">
        <v>1641000000</v>
      </c>
      <c r="K77" s="7">
        <v>1647000000</v>
      </c>
    </row>
    <row r="78" spans="1:11" ht="12.75">
      <c r="A78" s="221" t="s">
        <v>136</v>
      </c>
      <c r="B78" s="222"/>
      <c r="C78" s="222"/>
      <c r="D78" s="222"/>
      <c r="E78" s="222"/>
      <c r="F78" s="222"/>
      <c r="G78" s="222"/>
      <c r="H78" s="223"/>
      <c r="I78" s="1">
        <v>71</v>
      </c>
      <c r="J78" s="7">
        <v>216000000</v>
      </c>
      <c r="K78" s="7">
        <v>299000000</v>
      </c>
    </row>
    <row r="79" spans="1:11" ht="12.75">
      <c r="A79" s="221" t="s">
        <v>238</v>
      </c>
      <c r="B79" s="222"/>
      <c r="C79" s="222"/>
      <c r="D79" s="222"/>
      <c r="E79" s="222"/>
      <c r="F79" s="222"/>
      <c r="G79" s="222"/>
      <c r="H79" s="223"/>
      <c r="I79" s="1">
        <v>72</v>
      </c>
      <c r="J79" s="53">
        <f>J80-J81</f>
        <v>816000000</v>
      </c>
      <c r="K79" s="53">
        <f>K80-K81</f>
        <v>-334000000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7">
        <v>816000000</v>
      </c>
      <c r="K80" s="7"/>
    </row>
    <row r="81" spans="1:11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7"/>
      <c r="K81" s="7">
        <v>334000000</v>
      </c>
    </row>
    <row r="82" spans="1:11" ht="12.75">
      <c r="A82" s="221" t="s">
        <v>239</v>
      </c>
      <c r="B82" s="222"/>
      <c r="C82" s="222"/>
      <c r="D82" s="222"/>
      <c r="E82" s="222"/>
      <c r="F82" s="222"/>
      <c r="G82" s="222"/>
      <c r="H82" s="223"/>
      <c r="I82" s="1">
        <v>75</v>
      </c>
      <c r="J82" s="53">
        <f>J83-J84</f>
        <v>-1418000000</v>
      </c>
      <c r="K82" s="53">
        <f>K83-K84</f>
        <v>101000000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7"/>
      <c r="K83" s="7">
        <v>101000000</v>
      </c>
    </row>
    <row r="84" spans="1:11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7">
        <v>1418000000</v>
      </c>
      <c r="K84" s="7"/>
    </row>
    <row r="85" spans="1:11" ht="12.75">
      <c r="A85" s="221" t="s">
        <v>173</v>
      </c>
      <c r="B85" s="222"/>
      <c r="C85" s="222"/>
      <c r="D85" s="222"/>
      <c r="E85" s="222"/>
      <c r="F85" s="222"/>
      <c r="G85" s="222"/>
      <c r="H85" s="223"/>
      <c r="I85" s="1">
        <v>78</v>
      </c>
      <c r="J85" s="7"/>
      <c r="K85" s="7">
        <v>-136000000</v>
      </c>
    </row>
    <row r="86" spans="1:11" ht="12.75">
      <c r="A86" s="224" t="s">
        <v>19</v>
      </c>
      <c r="B86" s="225"/>
      <c r="C86" s="225"/>
      <c r="D86" s="225"/>
      <c r="E86" s="225"/>
      <c r="F86" s="225"/>
      <c r="G86" s="225"/>
      <c r="H86" s="226"/>
      <c r="I86" s="1">
        <v>79</v>
      </c>
      <c r="J86" s="53">
        <f>SUM(J87:J89)</f>
        <v>3826000000</v>
      </c>
      <c r="K86" s="53">
        <f>SUM(K87:K89)</f>
        <v>3513000000</v>
      </c>
    </row>
    <row r="87" spans="1:11" ht="12.75">
      <c r="A87" s="221" t="s">
        <v>129</v>
      </c>
      <c r="B87" s="222"/>
      <c r="C87" s="222"/>
      <c r="D87" s="222"/>
      <c r="E87" s="222"/>
      <c r="F87" s="222"/>
      <c r="G87" s="222"/>
      <c r="H87" s="223"/>
      <c r="I87" s="1">
        <v>80</v>
      </c>
      <c r="J87" s="7">
        <v>109000000</v>
      </c>
      <c r="K87" s="7">
        <v>95000000</v>
      </c>
    </row>
    <row r="88" spans="1:11" ht="12.75">
      <c r="A88" s="221" t="s">
        <v>130</v>
      </c>
      <c r="B88" s="222"/>
      <c r="C88" s="222"/>
      <c r="D88" s="222"/>
      <c r="E88" s="222"/>
      <c r="F88" s="222"/>
      <c r="G88" s="222"/>
      <c r="H88" s="223"/>
      <c r="I88" s="1">
        <v>81</v>
      </c>
      <c r="J88" s="7"/>
      <c r="K88" s="7"/>
    </row>
    <row r="89" spans="1:11" ht="12.75">
      <c r="A89" s="221" t="s">
        <v>131</v>
      </c>
      <c r="B89" s="222"/>
      <c r="C89" s="222"/>
      <c r="D89" s="222"/>
      <c r="E89" s="222"/>
      <c r="F89" s="222"/>
      <c r="G89" s="222"/>
      <c r="H89" s="223"/>
      <c r="I89" s="1">
        <v>82</v>
      </c>
      <c r="J89" s="7">
        <v>3717000000</v>
      </c>
      <c r="K89" s="7">
        <v>3418000000</v>
      </c>
    </row>
    <row r="90" spans="1:11" ht="12.75">
      <c r="A90" s="224" t="s">
        <v>20</v>
      </c>
      <c r="B90" s="225"/>
      <c r="C90" s="225"/>
      <c r="D90" s="225"/>
      <c r="E90" s="225"/>
      <c r="F90" s="225"/>
      <c r="G90" s="225"/>
      <c r="H90" s="226"/>
      <c r="I90" s="1">
        <v>83</v>
      </c>
      <c r="J90" s="53">
        <f>SUM(J91:J99)</f>
        <v>488000000</v>
      </c>
      <c r="K90" s="53">
        <f>SUM(K91:K99)</f>
        <v>344000000</v>
      </c>
    </row>
    <row r="91" spans="1:11" ht="12.75">
      <c r="A91" s="221" t="s">
        <v>132</v>
      </c>
      <c r="B91" s="222"/>
      <c r="C91" s="222"/>
      <c r="D91" s="222"/>
      <c r="E91" s="222"/>
      <c r="F91" s="222"/>
      <c r="G91" s="222"/>
      <c r="H91" s="223"/>
      <c r="I91" s="1">
        <v>84</v>
      </c>
      <c r="J91" s="7"/>
      <c r="K91" s="7"/>
    </row>
    <row r="92" spans="1:11" ht="12.75">
      <c r="A92" s="221" t="s">
        <v>243</v>
      </c>
      <c r="B92" s="222"/>
      <c r="C92" s="222"/>
      <c r="D92" s="222"/>
      <c r="E92" s="222"/>
      <c r="F92" s="222"/>
      <c r="G92" s="222"/>
      <c r="H92" s="223"/>
      <c r="I92" s="1">
        <v>85</v>
      </c>
      <c r="J92" s="7"/>
      <c r="K92" s="7"/>
    </row>
    <row r="93" spans="1:11" ht="12.75">
      <c r="A93" s="221" t="s">
        <v>0</v>
      </c>
      <c r="B93" s="222"/>
      <c r="C93" s="222"/>
      <c r="D93" s="222"/>
      <c r="E93" s="222"/>
      <c r="F93" s="222"/>
      <c r="G93" s="222"/>
      <c r="H93" s="223"/>
      <c r="I93" s="1">
        <v>86</v>
      </c>
      <c r="J93" s="7">
        <v>400000000</v>
      </c>
      <c r="K93" s="7">
        <v>271000000</v>
      </c>
    </row>
    <row r="94" spans="1:11" ht="12.75">
      <c r="A94" s="221" t="s">
        <v>244</v>
      </c>
      <c r="B94" s="222"/>
      <c r="C94" s="222"/>
      <c r="D94" s="222"/>
      <c r="E94" s="222"/>
      <c r="F94" s="222"/>
      <c r="G94" s="222"/>
      <c r="H94" s="223"/>
      <c r="I94" s="1">
        <v>87</v>
      </c>
      <c r="J94" s="7"/>
      <c r="K94" s="7"/>
    </row>
    <row r="95" spans="1:11" ht="12.75">
      <c r="A95" s="221" t="s">
        <v>245</v>
      </c>
      <c r="B95" s="222"/>
      <c r="C95" s="222"/>
      <c r="D95" s="222"/>
      <c r="E95" s="222"/>
      <c r="F95" s="222"/>
      <c r="G95" s="222"/>
      <c r="H95" s="223"/>
      <c r="I95" s="1">
        <v>88</v>
      </c>
      <c r="J95" s="7"/>
      <c r="K95" s="7"/>
    </row>
    <row r="96" spans="1:11" ht="12.75">
      <c r="A96" s="221" t="s">
        <v>246</v>
      </c>
      <c r="B96" s="222"/>
      <c r="C96" s="222"/>
      <c r="D96" s="222"/>
      <c r="E96" s="222"/>
      <c r="F96" s="222"/>
      <c r="G96" s="222"/>
      <c r="H96" s="223"/>
      <c r="I96" s="1">
        <v>89</v>
      </c>
      <c r="J96" s="7"/>
      <c r="K96" s="7"/>
    </row>
    <row r="97" spans="1:11" ht="12.75">
      <c r="A97" s="221" t="s">
        <v>94</v>
      </c>
      <c r="B97" s="222"/>
      <c r="C97" s="222"/>
      <c r="D97" s="222"/>
      <c r="E97" s="222"/>
      <c r="F97" s="222"/>
      <c r="G97" s="222"/>
      <c r="H97" s="223"/>
      <c r="I97" s="1">
        <v>90</v>
      </c>
      <c r="J97" s="7"/>
      <c r="K97" s="7"/>
    </row>
    <row r="98" spans="1:11" ht="12.75">
      <c r="A98" s="221" t="s">
        <v>92</v>
      </c>
      <c r="B98" s="222"/>
      <c r="C98" s="222"/>
      <c r="D98" s="222"/>
      <c r="E98" s="222"/>
      <c r="F98" s="222"/>
      <c r="G98" s="222"/>
      <c r="H98" s="223"/>
      <c r="I98" s="1">
        <v>91</v>
      </c>
      <c r="J98" s="7">
        <v>66000000</v>
      </c>
      <c r="K98" s="7">
        <v>60000000</v>
      </c>
    </row>
    <row r="99" spans="1:11" ht="12.75">
      <c r="A99" s="221" t="s">
        <v>93</v>
      </c>
      <c r="B99" s="222"/>
      <c r="C99" s="222"/>
      <c r="D99" s="222"/>
      <c r="E99" s="222"/>
      <c r="F99" s="222"/>
      <c r="G99" s="222"/>
      <c r="H99" s="223"/>
      <c r="I99" s="1">
        <v>92</v>
      </c>
      <c r="J99" s="7">
        <v>22000000</v>
      </c>
      <c r="K99" s="7">
        <v>13000000</v>
      </c>
    </row>
    <row r="100" spans="1:11" ht="12.75">
      <c r="A100" s="224" t="s">
        <v>21</v>
      </c>
      <c r="B100" s="225"/>
      <c r="C100" s="225"/>
      <c r="D100" s="225"/>
      <c r="E100" s="225"/>
      <c r="F100" s="225"/>
      <c r="G100" s="225"/>
      <c r="H100" s="226"/>
      <c r="I100" s="1">
        <v>93</v>
      </c>
      <c r="J100" s="53">
        <f>SUM(J101:J112)</f>
        <v>5243000000</v>
      </c>
      <c r="K100" s="53">
        <f>SUM(K101:K112)</f>
        <v>5639000000</v>
      </c>
    </row>
    <row r="101" spans="1:11" ht="12.75">
      <c r="A101" s="221" t="s">
        <v>132</v>
      </c>
      <c r="B101" s="222"/>
      <c r="C101" s="222"/>
      <c r="D101" s="222"/>
      <c r="E101" s="222"/>
      <c r="F101" s="222"/>
      <c r="G101" s="222"/>
      <c r="H101" s="223"/>
      <c r="I101" s="1">
        <v>94</v>
      </c>
      <c r="J101" s="7"/>
      <c r="K101" s="7"/>
    </row>
    <row r="102" spans="1:11" ht="12.75">
      <c r="A102" s="221" t="s">
        <v>243</v>
      </c>
      <c r="B102" s="222"/>
      <c r="C102" s="222"/>
      <c r="D102" s="222"/>
      <c r="E102" s="222"/>
      <c r="F102" s="222"/>
      <c r="G102" s="222"/>
      <c r="H102" s="223"/>
      <c r="I102" s="1">
        <v>95</v>
      </c>
      <c r="J102" s="7"/>
      <c r="K102" s="7"/>
    </row>
    <row r="103" spans="1:11" ht="12.75">
      <c r="A103" s="221" t="s">
        <v>0</v>
      </c>
      <c r="B103" s="222"/>
      <c r="C103" s="222"/>
      <c r="D103" s="222"/>
      <c r="E103" s="222"/>
      <c r="F103" s="222"/>
      <c r="G103" s="222"/>
      <c r="H103" s="223"/>
      <c r="I103" s="1">
        <v>96</v>
      </c>
      <c r="J103" s="7">
        <v>2907000000</v>
      </c>
      <c r="K103" s="7">
        <v>2846000000</v>
      </c>
    </row>
    <row r="104" spans="1:11" ht="12.75">
      <c r="A104" s="221" t="s">
        <v>244</v>
      </c>
      <c r="B104" s="222"/>
      <c r="C104" s="222"/>
      <c r="D104" s="222"/>
      <c r="E104" s="222"/>
      <c r="F104" s="222"/>
      <c r="G104" s="222"/>
      <c r="H104" s="223"/>
      <c r="I104" s="1">
        <v>97</v>
      </c>
      <c r="J104" s="7">
        <v>27000000</v>
      </c>
      <c r="K104" s="7">
        <v>43000000</v>
      </c>
    </row>
    <row r="105" spans="1:11" ht="12.75">
      <c r="A105" s="221" t="s">
        <v>245</v>
      </c>
      <c r="B105" s="222"/>
      <c r="C105" s="222"/>
      <c r="D105" s="222"/>
      <c r="E105" s="222"/>
      <c r="F105" s="222"/>
      <c r="G105" s="222"/>
      <c r="H105" s="223"/>
      <c r="I105" s="1">
        <v>98</v>
      </c>
      <c r="J105" s="7">
        <v>1400000000</v>
      </c>
      <c r="K105" s="7">
        <v>1857000000</v>
      </c>
    </row>
    <row r="106" spans="1:11" ht="12.75">
      <c r="A106" s="221" t="s">
        <v>246</v>
      </c>
      <c r="B106" s="222"/>
      <c r="C106" s="222"/>
      <c r="D106" s="222"/>
      <c r="E106" s="222"/>
      <c r="F106" s="222"/>
      <c r="G106" s="222"/>
      <c r="H106" s="223"/>
      <c r="I106" s="1">
        <v>99</v>
      </c>
      <c r="J106" s="7"/>
      <c r="K106" s="7"/>
    </row>
    <row r="107" spans="1:11" ht="12.75">
      <c r="A107" s="221" t="s">
        <v>94</v>
      </c>
      <c r="B107" s="222"/>
      <c r="C107" s="222"/>
      <c r="D107" s="222"/>
      <c r="E107" s="222"/>
      <c r="F107" s="222"/>
      <c r="G107" s="222"/>
      <c r="H107" s="223"/>
      <c r="I107" s="1">
        <v>100</v>
      </c>
      <c r="J107" s="135"/>
      <c r="K107" s="7"/>
    </row>
    <row r="108" spans="1:11" ht="12.75">
      <c r="A108" s="221" t="s">
        <v>95</v>
      </c>
      <c r="B108" s="222"/>
      <c r="C108" s="222"/>
      <c r="D108" s="222"/>
      <c r="E108" s="222"/>
      <c r="F108" s="222"/>
      <c r="G108" s="222"/>
      <c r="H108" s="223"/>
      <c r="I108" s="1">
        <v>101</v>
      </c>
      <c r="J108" s="7">
        <v>125000000</v>
      </c>
      <c r="K108" s="7">
        <v>101000000</v>
      </c>
    </row>
    <row r="109" spans="1:11" ht="12.75">
      <c r="A109" s="221" t="s">
        <v>96</v>
      </c>
      <c r="B109" s="222"/>
      <c r="C109" s="222"/>
      <c r="D109" s="222"/>
      <c r="E109" s="222"/>
      <c r="F109" s="222"/>
      <c r="G109" s="222"/>
      <c r="H109" s="223"/>
      <c r="I109" s="1">
        <v>102</v>
      </c>
      <c r="J109" s="7">
        <v>665000000</v>
      </c>
      <c r="K109" s="7">
        <v>636000000</v>
      </c>
    </row>
    <row r="110" spans="1:11" ht="12.75">
      <c r="A110" s="221" t="s">
        <v>99</v>
      </c>
      <c r="B110" s="222"/>
      <c r="C110" s="222"/>
      <c r="D110" s="222"/>
      <c r="E110" s="222"/>
      <c r="F110" s="222"/>
      <c r="G110" s="222"/>
      <c r="H110" s="223"/>
      <c r="I110" s="1">
        <v>103</v>
      </c>
      <c r="J110" s="135"/>
      <c r="K110" s="7"/>
    </row>
    <row r="111" spans="1:11" ht="12.75">
      <c r="A111" s="221" t="s">
        <v>97</v>
      </c>
      <c r="B111" s="222"/>
      <c r="C111" s="222"/>
      <c r="D111" s="222"/>
      <c r="E111" s="222"/>
      <c r="F111" s="222"/>
      <c r="G111" s="222"/>
      <c r="H111" s="223"/>
      <c r="I111" s="1">
        <v>104</v>
      </c>
      <c r="J111" s="135"/>
      <c r="K111" s="7"/>
    </row>
    <row r="112" spans="1:11" ht="12.75">
      <c r="A112" s="221" t="s">
        <v>98</v>
      </c>
      <c r="B112" s="222"/>
      <c r="C112" s="222"/>
      <c r="D112" s="222"/>
      <c r="E112" s="222"/>
      <c r="F112" s="222"/>
      <c r="G112" s="222"/>
      <c r="H112" s="223"/>
      <c r="I112" s="1">
        <v>105</v>
      </c>
      <c r="J112" s="7">
        <v>119000000</v>
      </c>
      <c r="K112" s="7">
        <v>156000000</v>
      </c>
    </row>
    <row r="113" spans="1:11" ht="12.75">
      <c r="A113" s="224" t="s">
        <v>1</v>
      </c>
      <c r="B113" s="225"/>
      <c r="C113" s="225"/>
      <c r="D113" s="225"/>
      <c r="E113" s="225"/>
      <c r="F113" s="225"/>
      <c r="G113" s="225"/>
      <c r="H113" s="226"/>
      <c r="I113" s="1">
        <v>106</v>
      </c>
      <c r="J113" s="7">
        <v>240000000</v>
      </c>
      <c r="K113" s="7">
        <v>199000000</v>
      </c>
    </row>
    <row r="114" spans="1:11" ht="12.75">
      <c r="A114" s="224" t="s">
        <v>25</v>
      </c>
      <c r="B114" s="225"/>
      <c r="C114" s="225"/>
      <c r="D114" s="225"/>
      <c r="E114" s="225"/>
      <c r="F114" s="225"/>
      <c r="G114" s="225"/>
      <c r="H114" s="226"/>
      <c r="I114" s="1">
        <v>107</v>
      </c>
      <c r="J114" s="53">
        <f>J69+J86+J90+J100+J113</f>
        <v>20382000000</v>
      </c>
      <c r="K114" s="53">
        <f>K69+K86+K90+K100+K113</f>
        <v>20292000000</v>
      </c>
    </row>
    <row r="115" spans="1:11" ht="12.75">
      <c r="A115" s="210" t="s">
        <v>57</v>
      </c>
      <c r="B115" s="211"/>
      <c r="C115" s="211"/>
      <c r="D115" s="211"/>
      <c r="E115" s="211"/>
      <c r="F115" s="211"/>
      <c r="G115" s="211"/>
      <c r="H115" s="212"/>
      <c r="I115" s="2">
        <v>108</v>
      </c>
      <c r="J115" s="8"/>
      <c r="K115" s="8"/>
    </row>
    <row r="116" spans="1:11" ht="12.75">
      <c r="A116" s="213" t="s">
        <v>310</v>
      </c>
      <c r="B116" s="214"/>
      <c r="C116" s="214"/>
      <c r="D116" s="214"/>
      <c r="E116" s="214"/>
      <c r="F116" s="214"/>
      <c r="G116" s="214"/>
      <c r="H116" s="214"/>
      <c r="I116" s="215"/>
      <c r="J116" s="215"/>
      <c r="K116" s="216"/>
    </row>
    <row r="117" spans="1:11" ht="12.75">
      <c r="A117" s="217" t="s">
        <v>186</v>
      </c>
      <c r="B117" s="218"/>
      <c r="C117" s="218"/>
      <c r="D117" s="218"/>
      <c r="E117" s="218"/>
      <c r="F117" s="218"/>
      <c r="G117" s="218"/>
      <c r="H117" s="218"/>
      <c r="I117" s="219"/>
      <c r="J117" s="219"/>
      <c r="K117" s="220"/>
    </row>
    <row r="118" spans="1:11" ht="12.75">
      <c r="A118" s="221" t="s">
        <v>8</v>
      </c>
      <c r="B118" s="222"/>
      <c r="C118" s="222"/>
      <c r="D118" s="222"/>
      <c r="E118" s="222"/>
      <c r="F118" s="222"/>
      <c r="G118" s="222"/>
      <c r="H118" s="223"/>
      <c r="I118" s="1">
        <v>109</v>
      </c>
      <c r="J118" s="7">
        <v>10585000000</v>
      </c>
      <c r="K118" s="7">
        <v>10733000000</v>
      </c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>
        <v>-136000000</v>
      </c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2">
    <dataValidation allowBlank="1" sqref="A1:I65536 J77:J65536 L1:IV65536 J1:K69 J71:K72 K74:K65536"/>
    <dataValidation type="whole" operator="greaterThanOrEqual" allowBlank="1" showInputMessage="1" showErrorMessage="1" errorTitle="Pogrešan unos" error="Mogu se unijeti samo cjelobrojne pozitivne vrijednosti." sqref="J73:J76 K7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zoomScale="90" zoomScaleSheetLayoutView="90" zoomScalePageLayoutView="0" workbookViewId="0" topLeftCell="A31">
      <selection activeCell="K42" sqref="K42"/>
    </sheetView>
  </sheetViews>
  <sheetFormatPr defaultColWidth="9.140625" defaultRowHeight="12.75"/>
  <cols>
    <col min="1" max="6" width="9.140625" style="52" customWidth="1"/>
    <col min="7" max="7" width="7.57421875" style="52" customWidth="1"/>
    <col min="8" max="8" width="2.00390625" style="52" customWidth="1"/>
    <col min="9" max="9" width="8.00390625" style="52" customWidth="1"/>
    <col min="10" max="10" width="15.8515625" style="52" customWidth="1"/>
    <col min="11" max="11" width="12.28125" style="52" customWidth="1"/>
    <col min="12" max="12" width="13.7109375" style="52" customWidth="1"/>
    <col min="13" max="13" width="11.7109375" style="52" bestFit="1" customWidth="1"/>
    <col min="14" max="16384" width="9.140625" style="52" customWidth="1"/>
  </cols>
  <sheetData>
    <row r="1" spans="1:13" ht="12.75" customHeight="1">
      <c r="A1" s="245" t="s">
        <v>154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ht="12.75" customHeight="1">
      <c r="A2" s="253" t="s">
        <v>354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ht="12.75" customHeight="1">
      <c r="A3" s="267" t="s">
        <v>352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</row>
    <row r="4" spans="1:13" ht="23.25">
      <c r="A4" s="268" t="s">
        <v>59</v>
      </c>
      <c r="B4" s="268"/>
      <c r="C4" s="268"/>
      <c r="D4" s="268"/>
      <c r="E4" s="268"/>
      <c r="F4" s="268"/>
      <c r="G4" s="268"/>
      <c r="H4" s="268"/>
      <c r="I4" s="58" t="s">
        <v>279</v>
      </c>
      <c r="J4" s="269" t="s">
        <v>319</v>
      </c>
      <c r="K4" s="269"/>
      <c r="L4" s="269" t="s">
        <v>320</v>
      </c>
      <c r="M4" s="269"/>
    </row>
    <row r="5" spans="1:13" ht="12.75">
      <c r="A5" s="268"/>
      <c r="B5" s="268"/>
      <c r="C5" s="268"/>
      <c r="D5" s="268"/>
      <c r="E5" s="268"/>
      <c r="F5" s="268"/>
      <c r="G5" s="268"/>
      <c r="H5" s="268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69">
        <v>1</v>
      </c>
      <c r="B6" s="269"/>
      <c r="C6" s="269"/>
      <c r="D6" s="269"/>
      <c r="E6" s="269"/>
      <c r="F6" s="269"/>
      <c r="G6" s="269"/>
      <c r="H6" s="269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17" t="s">
        <v>26</v>
      </c>
      <c r="B7" s="218"/>
      <c r="C7" s="218"/>
      <c r="D7" s="218"/>
      <c r="E7" s="218"/>
      <c r="F7" s="218"/>
      <c r="G7" s="218"/>
      <c r="H7" s="235"/>
      <c r="I7" s="3">
        <v>111</v>
      </c>
      <c r="J7" s="54">
        <f>SUM(J8:J9)</f>
        <v>19767000000</v>
      </c>
      <c r="K7" s="54">
        <f>SUM(K8:K9)</f>
        <v>4270000000</v>
      </c>
      <c r="L7" s="54">
        <f>SUM(L8:L9)</f>
        <v>16126000000</v>
      </c>
      <c r="M7" s="54">
        <f>SUM(M8:M9)</f>
        <v>4683000000</v>
      </c>
    </row>
    <row r="8" spans="1:13" ht="12.75">
      <c r="A8" s="224" t="s">
        <v>152</v>
      </c>
      <c r="B8" s="225"/>
      <c r="C8" s="225"/>
      <c r="D8" s="225"/>
      <c r="E8" s="225"/>
      <c r="F8" s="225"/>
      <c r="G8" s="225"/>
      <c r="H8" s="226"/>
      <c r="I8" s="1">
        <v>112</v>
      </c>
      <c r="J8" s="7">
        <v>18861000000</v>
      </c>
      <c r="K8" s="7">
        <v>3918000000</v>
      </c>
      <c r="L8" s="7">
        <v>15575000000</v>
      </c>
      <c r="M8" s="7">
        <v>4561000000</v>
      </c>
    </row>
    <row r="9" spans="1:13" ht="12.75">
      <c r="A9" s="224" t="s">
        <v>103</v>
      </c>
      <c r="B9" s="225"/>
      <c r="C9" s="225"/>
      <c r="D9" s="225"/>
      <c r="E9" s="225"/>
      <c r="F9" s="225"/>
      <c r="G9" s="225"/>
      <c r="H9" s="226"/>
      <c r="I9" s="1">
        <v>113</v>
      </c>
      <c r="J9" s="7">
        <v>906000000</v>
      </c>
      <c r="K9" s="7">
        <v>352000000</v>
      </c>
      <c r="L9" s="7">
        <v>551000000</v>
      </c>
      <c r="M9" s="7">
        <v>122000000</v>
      </c>
    </row>
    <row r="10" spans="1:13" ht="12.75">
      <c r="A10" s="224" t="s">
        <v>12</v>
      </c>
      <c r="B10" s="225"/>
      <c r="C10" s="225"/>
      <c r="D10" s="225"/>
      <c r="E10" s="225"/>
      <c r="F10" s="225"/>
      <c r="G10" s="225"/>
      <c r="H10" s="226"/>
      <c r="I10" s="1">
        <v>114</v>
      </c>
      <c r="J10" s="53">
        <f>J11+J12+J16+J20+J21+J22+J25+J26</f>
        <v>21105000000</v>
      </c>
      <c r="K10" s="53">
        <f>K11+K12+K16+K20+K21+K22+K25+K26</f>
        <v>6390000000</v>
      </c>
      <c r="L10" s="53">
        <f>L11+L12+L16+L20+L21+L22+L25+L26</f>
        <v>15519000000</v>
      </c>
      <c r="M10" s="53">
        <f>M11+M12+M16+M20+M21+M22+M25+M26</f>
        <v>4455000000</v>
      </c>
    </row>
    <row r="11" spans="1:13" ht="12.75">
      <c r="A11" s="224" t="s">
        <v>104</v>
      </c>
      <c r="B11" s="225"/>
      <c r="C11" s="225"/>
      <c r="D11" s="225"/>
      <c r="E11" s="225"/>
      <c r="F11" s="225"/>
      <c r="G11" s="225"/>
      <c r="H11" s="226"/>
      <c r="I11" s="1">
        <v>115</v>
      </c>
      <c r="J11" s="7">
        <v>238000000</v>
      </c>
      <c r="K11" s="7">
        <v>316000000</v>
      </c>
      <c r="L11" s="7">
        <v>-264000000</v>
      </c>
      <c r="M11" s="7">
        <v>-121000000</v>
      </c>
    </row>
    <row r="12" spans="1:13" ht="12.75">
      <c r="A12" s="224" t="s">
        <v>22</v>
      </c>
      <c r="B12" s="225"/>
      <c r="C12" s="225"/>
      <c r="D12" s="225"/>
      <c r="E12" s="225"/>
      <c r="F12" s="225"/>
      <c r="G12" s="225"/>
      <c r="H12" s="226"/>
      <c r="I12" s="1">
        <v>116</v>
      </c>
      <c r="J12" s="53">
        <f>SUM(J13:J15)</f>
        <v>13737000000</v>
      </c>
      <c r="K12" s="53">
        <f>SUM(K13:K15)</f>
        <v>2637000000</v>
      </c>
      <c r="L12" s="53">
        <f>SUM(L13:L15)</f>
        <v>11532000000</v>
      </c>
      <c r="M12" s="53">
        <f>SUM(M13:M15)</f>
        <v>3372000000</v>
      </c>
    </row>
    <row r="13" spans="1:13" ht="12.75">
      <c r="A13" s="221" t="s">
        <v>146</v>
      </c>
      <c r="B13" s="222"/>
      <c r="C13" s="222"/>
      <c r="D13" s="222"/>
      <c r="E13" s="222"/>
      <c r="F13" s="222"/>
      <c r="G13" s="222"/>
      <c r="H13" s="223"/>
      <c r="I13" s="1">
        <v>117</v>
      </c>
      <c r="J13" s="7">
        <v>8364000000</v>
      </c>
      <c r="K13" s="7">
        <v>1531000000</v>
      </c>
      <c r="L13" s="7">
        <v>7448000000</v>
      </c>
      <c r="M13" s="7">
        <v>2535000000</v>
      </c>
    </row>
    <row r="14" spans="1:13" ht="12.75">
      <c r="A14" s="221" t="s">
        <v>147</v>
      </c>
      <c r="B14" s="222"/>
      <c r="C14" s="222"/>
      <c r="D14" s="222"/>
      <c r="E14" s="222"/>
      <c r="F14" s="222"/>
      <c r="G14" s="222"/>
      <c r="H14" s="223"/>
      <c r="I14" s="1">
        <v>118</v>
      </c>
      <c r="J14" s="7">
        <v>2805000000</v>
      </c>
      <c r="K14" s="7">
        <v>512000000</v>
      </c>
      <c r="L14" s="7">
        <v>2084000000</v>
      </c>
      <c r="M14" s="7">
        <v>346000000</v>
      </c>
    </row>
    <row r="15" spans="1:13" ht="12.75">
      <c r="A15" s="221" t="s">
        <v>61</v>
      </c>
      <c r="B15" s="222"/>
      <c r="C15" s="222"/>
      <c r="D15" s="222"/>
      <c r="E15" s="222"/>
      <c r="F15" s="222"/>
      <c r="G15" s="222"/>
      <c r="H15" s="223"/>
      <c r="I15" s="1">
        <v>119</v>
      </c>
      <c r="J15" s="7">
        <v>2568000000</v>
      </c>
      <c r="K15" s="7">
        <v>594000000</v>
      </c>
      <c r="L15" s="7">
        <v>2000000000</v>
      </c>
      <c r="M15" s="7">
        <v>491000000</v>
      </c>
    </row>
    <row r="16" spans="1:13" ht="12.75">
      <c r="A16" s="224" t="s">
        <v>23</v>
      </c>
      <c r="B16" s="225"/>
      <c r="C16" s="225"/>
      <c r="D16" s="225"/>
      <c r="E16" s="225"/>
      <c r="F16" s="225"/>
      <c r="G16" s="225"/>
      <c r="H16" s="226"/>
      <c r="I16" s="1">
        <v>120</v>
      </c>
      <c r="J16" s="53">
        <f>SUM(J17:J19)</f>
        <v>2016000000</v>
      </c>
      <c r="K16" s="53">
        <f>SUM(K17:K19)</f>
        <v>477000000</v>
      </c>
      <c r="L16" s="53">
        <f>SUM(L17:L19)</f>
        <v>1722000000</v>
      </c>
      <c r="M16" s="53">
        <f>SUM(M17:M19)</f>
        <v>382000000</v>
      </c>
    </row>
    <row r="17" spans="1:13" ht="12.75">
      <c r="A17" s="221" t="s">
        <v>62</v>
      </c>
      <c r="B17" s="222"/>
      <c r="C17" s="222"/>
      <c r="D17" s="222"/>
      <c r="E17" s="222"/>
      <c r="F17" s="222"/>
      <c r="G17" s="222"/>
      <c r="H17" s="223"/>
      <c r="I17" s="1">
        <v>121</v>
      </c>
      <c r="J17" s="7">
        <v>1191000000</v>
      </c>
      <c r="K17" s="7">
        <v>283000000</v>
      </c>
      <c r="L17" s="7">
        <v>1012000000</v>
      </c>
      <c r="M17" s="136">
        <v>234000000</v>
      </c>
    </row>
    <row r="18" spans="1:16" ht="12.75">
      <c r="A18" s="221" t="s">
        <v>63</v>
      </c>
      <c r="B18" s="222"/>
      <c r="C18" s="222"/>
      <c r="D18" s="222"/>
      <c r="E18" s="222"/>
      <c r="F18" s="222"/>
      <c r="G18" s="222"/>
      <c r="H18" s="223"/>
      <c r="I18" s="1">
        <v>122</v>
      </c>
      <c r="J18" s="7">
        <v>512000000</v>
      </c>
      <c r="K18" s="7">
        <v>120000000</v>
      </c>
      <c r="L18" s="7">
        <v>444000000</v>
      </c>
      <c r="M18" s="7">
        <v>89000000</v>
      </c>
      <c r="P18" s="138"/>
    </row>
    <row r="19" spans="1:16" ht="12.75">
      <c r="A19" s="221" t="s">
        <v>64</v>
      </c>
      <c r="B19" s="222"/>
      <c r="C19" s="222"/>
      <c r="D19" s="222"/>
      <c r="E19" s="222"/>
      <c r="F19" s="222"/>
      <c r="G19" s="222"/>
      <c r="H19" s="223"/>
      <c r="I19" s="1">
        <v>123</v>
      </c>
      <c r="J19" s="7">
        <v>313000000</v>
      </c>
      <c r="K19" s="7">
        <v>74000000</v>
      </c>
      <c r="L19" s="7">
        <v>266000000</v>
      </c>
      <c r="M19" s="7">
        <v>59000000</v>
      </c>
      <c r="P19" s="138"/>
    </row>
    <row r="20" spans="1:16" ht="12.75">
      <c r="A20" s="224" t="s">
        <v>105</v>
      </c>
      <c r="B20" s="225"/>
      <c r="C20" s="225"/>
      <c r="D20" s="225"/>
      <c r="E20" s="225"/>
      <c r="F20" s="225"/>
      <c r="G20" s="225"/>
      <c r="H20" s="226"/>
      <c r="I20" s="1">
        <v>124</v>
      </c>
      <c r="J20" s="7">
        <v>2191000000</v>
      </c>
      <c r="K20" s="7">
        <v>942000000</v>
      </c>
      <c r="L20" s="7">
        <v>1677000000</v>
      </c>
      <c r="M20" s="7">
        <v>445000000</v>
      </c>
      <c r="P20" s="138"/>
    </row>
    <row r="21" spans="1:16" ht="12.75">
      <c r="A21" s="224" t="s">
        <v>106</v>
      </c>
      <c r="B21" s="225"/>
      <c r="C21" s="225"/>
      <c r="D21" s="225"/>
      <c r="E21" s="225"/>
      <c r="F21" s="225"/>
      <c r="G21" s="225"/>
      <c r="H21" s="226"/>
      <c r="I21" s="1">
        <v>125</v>
      </c>
      <c r="J21" s="7">
        <v>1111000000</v>
      </c>
      <c r="K21" s="7">
        <v>422000000</v>
      </c>
      <c r="L21" s="7">
        <v>1024000000</v>
      </c>
      <c r="M21" s="7">
        <v>345000000</v>
      </c>
      <c r="P21" s="138"/>
    </row>
    <row r="22" spans="1:16" ht="12.75">
      <c r="A22" s="224" t="s">
        <v>24</v>
      </c>
      <c r="B22" s="225"/>
      <c r="C22" s="225"/>
      <c r="D22" s="225"/>
      <c r="E22" s="225"/>
      <c r="F22" s="225"/>
      <c r="G22" s="225"/>
      <c r="H22" s="226"/>
      <c r="I22" s="1">
        <v>126</v>
      </c>
      <c r="J22" s="53">
        <f>SUM(J23:J24)</f>
        <v>1546000000</v>
      </c>
      <c r="K22" s="53">
        <f>SUM(K23:K24)</f>
        <v>1322000000</v>
      </c>
      <c r="L22" s="53">
        <f>SUM(L23:L24)</f>
        <v>272000000</v>
      </c>
      <c r="M22" s="53">
        <f>SUM(M23:M24)</f>
        <v>68000000</v>
      </c>
      <c r="P22" s="139"/>
    </row>
    <row r="23" spans="1:13" ht="12.75">
      <c r="A23" s="221" t="s">
        <v>137</v>
      </c>
      <c r="B23" s="222"/>
      <c r="C23" s="222"/>
      <c r="D23" s="222"/>
      <c r="E23" s="222"/>
      <c r="F23" s="222"/>
      <c r="G23" s="222"/>
      <c r="H23" s="223"/>
      <c r="I23" s="1">
        <v>127</v>
      </c>
      <c r="J23" s="7">
        <v>1257000000</v>
      </c>
      <c r="K23" s="7">
        <v>1196000000</v>
      </c>
      <c r="L23" s="7">
        <v>189000000</v>
      </c>
      <c r="M23" s="7">
        <v>38000000</v>
      </c>
    </row>
    <row r="24" spans="1:13" ht="12.75">
      <c r="A24" s="221" t="s">
        <v>138</v>
      </c>
      <c r="B24" s="222"/>
      <c r="C24" s="222"/>
      <c r="D24" s="222"/>
      <c r="E24" s="222"/>
      <c r="F24" s="222"/>
      <c r="G24" s="222"/>
      <c r="H24" s="223"/>
      <c r="I24" s="1">
        <v>128</v>
      </c>
      <c r="J24" s="7">
        <v>289000000</v>
      </c>
      <c r="K24" s="7">
        <v>126000000</v>
      </c>
      <c r="L24" s="7">
        <v>83000000</v>
      </c>
      <c r="M24" s="7">
        <v>30000000</v>
      </c>
    </row>
    <row r="25" spans="1:16" ht="12.75">
      <c r="A25" s="224" t="s">
        <v>107</v>
      </c>
      <c r="B25" s="225"/>
      <c r="C25" s="225"/>
      <c r="D25" s="225"/>
      <c r="E25" s="225"/>
      <c r="F25" s="225"/>
      <c r="G25" s="225"/>
      <c r="H25" s="226"/>
      <c r="I25" s="1">
        <v>129</v>
      </c>
      <c r="J25" s="7">
        <v>266000000</v>
      </c>
      <c r="K25" s="7">
        <v>274000000</v>
      </c>
      <c r="L25" s="7">
        <v>-444000000</v>
      </c>
      <c r="M25" s="7">
        <v>-36000000</v>
      </c>
      <c r="P25" s="138"/>
    </row>
    <row r="26" spans="1:13" ht="12.75">
      <c r="A26" s="224" t="s">
        <v>50</v>
      </c>
      <c r="B26" s="225"/>
      <c r="C26" s="225"/>
      <c r="D26" s="225"/>
      <c r="E26" s="225"/>
      <c r="F26" s="225"/>
      <c r="G26" s="225"/>
      <c r="H26" s="226"/>
      <c r="I26" s="1">
        <v>130</v>
      </c>
      <c r="J26" s="7"/>
      <c r="K26" s="7"/>
      <c r="L26" s="7"/>
      <c r="M26" s="7"/>
    </row>
    <row r="27" spans="1:13" ht="12.75">
      <c r="A27" s="224" t="s">
        <v>213</v>
      </c>
      <c r="B27" s="225"/>
      <c r="C27" s="225"/>
      <c r="D27" s="225"/>
      <c r="E27" s="225"/>
      <c r="F27" s="225"/>
      <c r="G27" s="225"/>
      <c r="H27" s="226"/>
      <c r="I27" s="1">
        <v>131</v>
      </c>
      <c r="J27" s="53">
        <f>SUM(J28:J32)</f>
        <v>197000000</v>
      </c>
      <c r="K27" s="53">
        <f>SUM(K28:K32)</f>
        <v>42000000</v>
      </c>
      <c r="L27" s="53">
        <f>SUM(L28:L32)</f>
        <v>106000000</v>
      </c>
      <c r="M27" s="53">
        <f>SUM(M28:M32)</f>
        <v>-95000000</v>
      </c>
    </row>
    <row r="28" spans="1:13" ht="12.75">
      <c r="A28" s="224" t="s">
        <v>227</v>
      </c>
      <c r="B28" s="225"/>
      <c r="C28" s="225"/>
      <c r="D28" s="225"/>
      <c r="E28" s="225"/>
      <c r="F28" s="225"/>
      <c r="G28" s="225"/>
      <c r="H28" s="226"/>
      <c r="I28" s="1">
        <v>132</v>
      </c>
      <c r="J28" s="7"/>
      <c r="K28" s="7"/>
      <c r="L28" s="7"/>
      <c r="M28" s="7"/>
    </row>
    <row r="29" spans="1:13" ht="12.75">
      <c r="A29" s="224" t="s">
        <v>155</v>
      </c>
      <c r="B29" s="225"/>
      <c r="C29" s="225"/>
      <c r="D29" s="225"/>
      <c r="E29" s="225"/>
      <c r="F29" s="225"/>
      <c r="G29" s="225"/>
      <c r="H29" s="226"/>
      <c r="I29" s="1">
        <v>133</v>
      </c>
      <c r="J29" s="7">
        <v>182000000</v>
      </c>
      <c r="K29" s="7">
        <v>35000000</v>
      </c>
      <c r="L29" s="7">
        <v>104000000</v>
      </c>
      <c r="M29" s="7">
        <v>-95000000</v>
      </c>
    </row>
    <row r="30" spans="1:13" ht="12.75">
      <c r="A30" s="224" t="s">
        <v>139</v>
      </c>
      <c r="B30" s="225"/>
      <c r="C30" s="225"/>
      <c r="D30" s="225"/>
      <c r="E30" s="225"/>
      <c r="F30" s="225"/>
      <c r="G30" s="225"/>
      <c r="H30" s="226"/>
      <c r="I30" s="1">
        <v>134</v>
      </c>
      <c r="J30" s="7"/>
      <c r="K30" s="7"/>
      <c r="L30" s="7"/>
      <c r="M30" s="7"/>
    </row>
    <row r="31" spans="1:13" ht="12.75">
      <c r="A31" s="224" t="s">
        <v>223</v>
      </c>
      <c r="B31" s="225"/>
      <c r="C31" s="225"/>
      <c r="D31" s="225"/>
      <c r="E31" s="225"/>
      <c r="F31" s="225"/>
      <c r="G31" s="225"/>
      <c r="H31" s="226"/>
      <c r="I31" s="1">
        <v>135</v>
      </c>
      <c r="J31" s="7"/>
      <c r="K31" s="7"/>
      <c r="L31" s="7"/>
      <c r="M31" s="7"/>
    </row>
    <row r="32" spans="1:13" ht="12.75">
      <c r="A32" s="224" t="s">
        <v>140</v>
      </c>
      <c r="B32" s="225"/>
      <c r="C32" s="225"/>
      <c r="D32" s="225"/>
      <c r="E32" s="225"/>
      <c r="F32" s="225"/>
      <c r="G32" s="225"/>
      <c r="H32" s="226"/>
      <c r="I32" s="1">
        <v>136</v>
      </c>
      <c r="J32" s="7">
        <v>15000000</v>
      </c>
      <c r="K32" s="7">
        <v>7000000</v>
      </c>
      <c r="L32" s="7">
        <v>2000000</v>
      </c>
      <c r="M32" s="7"/>
    </row>
    <row r="33" spans="1:13" ht="12.75">
      <c r="A33" s="224" t="s">
        <v>214</v>
      </c>
      <c r="B33" s="225"/>
      <c r="C33" s="225"/>
      <c r="D33" s="225"/>
      <c r="E33" s="225"/>
      <c r="F33" s="225"/>
      <c r="G33" s="225"/>
      <c r="H33" s="226"/>
      <c r="I33" s="1">
        <v>137</v>
      </c>
      <c r="J33" s="53">
        <f>SUM(J34:J37)</f>
        <v>608000000</v>
      </c>
      <c r="K33" s="53">
        <f>SUM(K34:K37)</f>
        <v>165000000</v>
      </c>
      <c r="L33" s="53">
        <f>SUM(L34:L37)</f>
        <v>252000000</v>
      </c>
      <c r="M33" s="53">
        <f>SUM(M34:M37)</f>
        <v>87000000</v>
      </c>
    </row>
    <row r="34" spans="1:13" ht="12.75">
      <c r="A34" s="224" t="s">
        <v>66</v>
      </c>
      <c r="B34" s="225"/>
      <c r="C34" s="225"/>
      <c r="D34" s="225"/>
      <c r="E34" s="225"/>
      <c r="F34" s="225"/>
      <c r="G34" s="225"/>
      <c r="H34" s="226"/>
      <c r="I34" s="1">
        <v>138</v>
      </c>
      <c r="J34" s="7"/>
      <c r="K34" s="7"/>
      <c r="L34" s="7"/>
      <c r="M34" s="7"/>
    </row>
    <row r="35" spans="1:13" ht="12.75">
      <c r="A35" s="224" t="s">
        <v>65</v>
      </c>
      <c r="B35" s="225"/>
      <c r="C35" s="225"/>
      <c r="D35" s="225"/>
      <c r="E35" s="225"/>
      <c r="F35" s="225"/>
      <c r="G35" s="225"/>
      <c r="H35" s="226"/>
      <c r="I35" s="1">
        <v>139</v>
      </c>
      <c r="J35" s="7">
        <v>453000000</v>
      </c>
      <c r="K35" s="7">
        <v>108000000</v>
      </c>
      <c r="L35" s="7">
        <v>188000000</v>
      </c>
      <c r="M35" s="7">
        <v>70000000</v>
      </c>
    </row>
    <row r="36" spans="1:13" ht="12.75">
      <c r="A36" s="224" t="s">
        <v>224</v>
      </c>
      <c r="B36" s="225"/>
      <c r="C36" s="225"/>
      <c r="D36" s="225"/>
      <c r="E36" s="225"/>
      <c r="F36" s="225"/>
      <c r="G36" s="225"/>
      <c r="H36" s="226"/>
      <c r="I36" s="1">
        <v>140</v>
      </c>
      <c r="J36" s="7"/>
      <c r="K36" s="7"/>
      <c r="L36" s="7"/>
      <c r="M36" s="7"/>
    </row>
    <row r="37" spans="1:13" ht="12.75">
      <c r="A37" s="224" t="s">
        <v>67</v>
      </c>
      <c r="B37" s="225"/>
      <c r="C37" s="225"/>
      <c r="D37" s="225"/>
      <c r="E37" s="225"/>
      <c r="F37" s="225"/>
      <c r="G37" s="225"/>
      <c r="H37" s="226"/>
      <c r="I37" s="1">
        <v>141</v>
      </c>
      <c r="J37" s="7">
        <v>155000000</v>
      </c>
      <c r="K37" s="7">
        <v>57000000</v>
      </c>
      <c r="L37" s="7">
        <v>64000000</v>
      </c>
      <c r="M37" s="7">
        <v>17000000</v>
      </c>
    </row>
    <row r="38" spans="1:13" ht="12.75">
      <c r="A38" s="224" t="s">
        <v>195</v>
      </c>
      <c r="B38" s="225"/>
      <c r="C38" s="225"/>
      <c r="D38" s="225"/>
      <c r="E38" s="225"/>
      <c r="F38" s="225"/>
      <c r="G38" s="225"/>
      <c r="H38" s="226"/>
      <c r="I38" s="1">
        <v>142</v>
      </c>
      <c r="J38" s="7"/>
      <c r="K38" s="7"/>
      <c r="L38" s="7"/>
      <c r="M38" s="7"/>
    </row>
    <row r="39" spans="1:13" ht="12.75">
      <c r="A39" s="224" t="s">
        <v>196</v>
      </c>
      <c r="B39" s="225"/>
      <c r="C39" s="225"/>
      <c r="D39" s="225"/>
      <c r="E39" s="225"/>
      <c r="F39" s="225"/>
      <c r="G39" s="225"/>
      <c r="H39" s="226"/>
      <c r="I39" s="1">
        <v>143</v>
      </c>
      <c r="J39" s="7"/>
      <c r="K39" s="7"/>
      <c r="L39" s="7"/>
      <c r="M39" s="7"/>
    </row>
    <row r="40" spans="1:13" ht="12.75">
      <c r="A40" s="224" t="s">
        <v>225</v>
      </c>
      <c r="B40" s="225"/>
      <c r="C40" s="225"/>
      <c r="D40" s="225"/>
      <c r="E40" s="225"/>
      <c r="F40" s="225"/>
      <c r="G40" s="225"/>
      <c r="H40" s="226"/>
      <c r="I40" s="1">
        <v>144</v>
      </c>
      <c r="J40" s="7"/>
      <c r="K40" s="7"/>
      <c r="L40" s="7"/>
      <c r="M40" s="7"/>
    </row>
    <row r="41" spans="1:13" ht="12.75">
      <c r="A41" s="224" t="s">
        <v>226</v>
      </c>
      <c r="B41" s="225"/>
      <c r="C41" s="225"/>
      <c r="D41" s="225"/>
      <c r="E41" s="225"/>
      <c r="F41" s="225"/>
      <c r="G41" s="225"/>
      <c r="H41" s="226"/>
      <c r="I41" s="1">
        <v>145</v>
      </c>
      <c r="J41" s="7"/>
      <c r="K41" s="7"/>
      <c r="L41" s="7"/>
      <c r="M41" s="7"/>
    </row>
    <row r="42" spans="1:13" ht="12.75">
      <c r="A42" s="224" t="s">
        <v>215</v>
      </c>
      <c r="B42" s="225"/>
      <c r="C42" s="225"/>
      <c r="D42" s="225"/>
      <c r="E42" s="225"/>
      <c r="F42" s="225"/>
      <c r="G42" s="225"/>
      <c r="H42" s="226"/>
      <c r="I42" s="1">
        <v>146</v>
      </c>
      <c r="J42" s="53">
        <f>J7+J27+J38+J40</f>
        <v>19964000000</v>
      </c>
      <c r="K42" s="53">
        <f>K7+K27+K38+K40</f>
        <v>4312000000</v>
      </c>
      <c r="L42" s="53">
        <f>L7+L27+L38+L40</f>
        <v>16232000000</v>
      </c>
      <c r="M42" s="53">
        <f>M7+M27+M38+M40</f>
        <v>4588000000</v>
      </c>
    </row>
    <row r="43" spans="1:13" ht="12.75">
      <c r="A43" s="224" t="s">
        <v>216</v>
      </c>
      <c r="B43" s="225"/>
      <c r="C43" s="225"/>
      <c r="D43" s="225"/>
      <c r="E43" s="225"/>
      <c r="F43" s="225"/>
      <c r="G43" s="225"/>
      <c r="H43" s="226"/>
      <c r="I43" s="1">
        <v>147</v>
      </c>
      <c r="J43" s="53">
        <f>J10+J33+J39+J41</f>
        <v>21713000000</v>
      </c>
      <c r="K43" s="53">
        <f>K10+K33+K39+K41</f>
        <v>6555000000</v>
      </c>
      <c r="L43" s="53">
        <f>L10+L33+L39+L41</f>
        <v>15771000000</v>
      </c>
      <c r="M43" s="53">
        <f>M10+M33+M39+M41</f>
        <v>4542000000</v>
      </c>
    </row>
    <row r="44" spans="1:13" ht="12.75">
      <c r="A44" s="224" t="s">
        <v>236</v>
      </c>
      <c r="B44" s="225"/>
      <c r="C44" s="225"/>
      <c r="D44" s="225"/>
      <c r="E44" s="225"/>
      <c r="F44" s="225"/>
      <c r="G44" s="225"/>
      <c r="H44" s="226"/>
      <c r="I44" s="1">
        <v>148</v>
      </c>
      <c r="J44" s="53">
        <f>J42-J43</f>
        <v>-1749000000</v>
      </c>
      <c r="K44" s="53">
        <f>K42-K43</f>
        <v>-2243000000</v>
      </c>
      <c r="L44" s="53">
        <f>L42-L43</f>
        <v>461000000</v>
      </c>
      <c r="M44" s="53">
        <f>M42-M43</f>
        <v>46000000</v>
      </c>
    </row>
    <row r="45" spans="1:13" ht="12.75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461000000</v>
      </c>
      <c r="M45" s="53">
        <f>IF(M42&gt;M43,M42-M43,0)</f>
        <v>46000000</v>
      </c>
    </row>
    <row r="46" spans="1:13" ht="12.75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53">
        <v>1749000000</v>
      </c>
      <c r="K46" s="53">
        <v>2243000000</v>
      </c>
      <c r="L46" s="53"/>
      <c r="M46" s="53"/>
    </row>
    <row r="47" spans="1:13" ht="12.75">
      <c r="A47" s="224" t="s">
        <v>217</v>
      </c>
      <c r="B47" s="225"/>
      <c r="C47" s="225"/>
      <c r="D47" s="225"/>
      <c r="E47" s="225"/>
      <c r="F47" s="225"/>
      <c r="G47" s="225"/>
      <c r="H47" s="226"/>
      <c r="I47" s="1">
        <v>151</v>
      </c>
      <c r="J47" s="7">
        <v>-331000000</v>
      </c>
      <c r="K47" s="7">
        <v>-465000000</v>
      </c>
      <c r="L47" s="7">
        <v>366000000</v>
      </c>
      <c r="M47" s="7">
        <v>273000000</v>
      </c>
    </row>
    <row r="48" spans="1:13" ht="12.75">
      <c r="A48" s="224" t="s">
        <v>237</v>
      </c>
      <c r="B48" s="225"/>
      <c r="C48" s="225"/>
      <c r="D48" s="225"/>
      <c r="E48" s="225"/>
      <c r="F48" s="225"/>
      <c r="G48" s="225"/>
      <c r="H48" s="226"/>
      <c r="I48" s="1">
        <v>152</v>
      </c>
      <c r="J48" s="53">
        <f>J44-J47</f>
        <v>-1418000000</v>
      </c>
      <c r="K48" s="53">
        <f>K44-K47</f>
        <v>-1778000000</v>
      </c>
      <c r="L48" s="53">
        <f>L44-L47</f>
        <v>95000000</v>
      </c>
      <c r="M48" s="53">
        <f>M44-M47</f>
        <v>-227000000</v>
      </c>
    </row>
    <row r="49" spans="1:13" ht="12.75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95000000</v>
      </c>
      <c r="M49" s="53">
        <f>IF(M48&gt;0,M48,0)</f>
        <v>0</v>
      </c>
    </row>
    <row r="50" spans="1:13" ht="12.75">
      <c r="A50" s="264" t="s">
        <v>220</v>
      </c>
      <c r="B50" s="265"/>
      <c r="C50" s="265"/>
      <c r="D50" s="265"/>
      <c r="E50" s="265"/>
      <c r="F50" s="265"/>
      <c r="G50" s="265"/>
      <c r="H50" s="266"/>
      <c r="I50" s="2">
        <v>154</v>
      </c>
      <c r="J50" s="61">
        <f>IF(J48&lt;0,-J48,0)</f>
        <v>1418000000</v>
      </c>
      <c r="K50" s="61">
        <f>IF(K48&lt;0,-K48,0)</f>
        <v>1778000000</v>
      </c>
      <c r="L50" s="61">
        <f>IF(L48&lt;0,-L48,0)</f>
        <v>0</v>
      </c>
      <c r="M50" s="61">
        <f>IF(M48&lt;0,-M48,0)</f>
        <v>227000000</v>
      </c>
    </row>
    <row r="51" spans="1:13" ht="12.75" customHeight="1">
      <c r="A51" s="213" t="s">
        <v>312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1:13" ht="12.75" customHeight="1">
      <c r="A52" s="217" t="s">
        <v>187</v>
      </c>
      <c r="B52" s="218"/>
      <c r="C52" s="218"/>
      <c r="D52" s="218"/>
      <c r="E52" s="218"/>
      <c r="F52" s="218"/>
      <c r="G52" s="218"/>
      <c r="H52" s="218"/>
      <c r="I52" s="55"/>
      <c r="J52" s="55"/>
      <c r="K52" s="55"/>
      <c r="L52" s="55"/>
      <c r="M52" s="62"/>
    </row>
    <row r="53" spans="1:13" ht="12.75">
      <c r="A53" s="261" t="s">
        <v>234</v>
      </c>
      <c r="B53" s="262"/>
      <c r="C53" s="262"/>
      <c r="D53" s="262"/>
      <c r="E53" s="262"/>
      <c r="F53" s="262"/>
      <c r="G53" s="262"/>
      <c r="H53" s="263"/>
      <c r="I53" s="1">
        <v>155</v>
      </c>
      <c r="J53" s="7">
        <v>-1418000000</v>
      </c>
      <c r="K53" s="7">
        <f>K48</f>
        <v>-1778000000</v>
      </c>
      <c r="L53" s="7">
        <v>101000000</v>
      </c>
      <c r="M53" s="7">
        <v>-223000000</v>
      </c>
    </row>
    <row r="54" spans="1:13" ht="12.75">
      <c r="A54" s="261" t="s">
        <v>235</v>
      </c>
      <c r="B54" s="262"/>
      <c r="C54" s="262"/>
      <c r="D54" s="262"/>
      <c r="E54" s="262"/>
      <c r="F54" s="262"/>
      <c r="G54" s="262"/>
      <c r="H54" s="263"/>
      <c r="I54" s="1">
        <v>156</v>
      </c>
      <c r="J54" s="8">
        <v>0</v>
      </c>
      <c r="K54" s="8"/>
      <c r="L54" s="8">
        <v>-6000000</v>
      </c>
      <c r="M54" s="8">
        <v>-4000000</v>
      </c>
    </row>
    <row r="55" spans="1:13" ht="12.75" customHeight="1">
      <c r="A55" s="213" t="s">
        <v>189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1:13" ht="12.75">
      <c r="A56" s="217" t="s">
        <v>204</v>
      </c>
      <c r="B56" s="218"/>
      <c r="C56" s="218"/>
      <c r="D56" s="218"/>
      <c r="E56" s="218"/>
      <c r="F56" s="218"/>
      <c r="G56" s="218"/>
      <c r="H56" s="235"/>
      <c r="I56" s="9">
        <v>157</v>
      </c>
      <c r="J56" s="7">
        <f>J53</f>
        <v>-1418000000</v>
      </c>
      <c r="K56" s="7">
        <f>K48</f>
        <v>-1778000000</v>
      </c>
      <c r="L56" s="7">
        <f>L48</f>
        <v>95000000</v>
      </c>
      <c r="M56" s="7">
        <f>M48</f>
        <v>-227000000</v>
      </c>
    </row>
    <row r="57" spans="1:13" ht="12.75">
      <c r="A57" s="224" t="s">
        <v>221</v>
      </c>
      <c r="B57" s="225"/>
      <c r="C57" s="225"/>
      <c r="D57" s="225"/>
      <c r="E57" s="225"/>
      <c r="F57" s="225"/>
      <c r="G57" s="225"/>
      <c r="H57" s="226"/>
      <c r="I57" s="1">
        <v>158</v>
      </c>
      <c r="J57" s="53">
        <f>SUM(J58:J64)</f>
        <v>489000000</v>
      </c>
      <c r="K57" s="53">
        <f>SUM(K58:K64)</f>
        <v>125000000</v>
      </c>
      <c r="L57" s="53">
        <f>SUM(L58:L64)</f>
        <v>89000000</v>
      </c>
      <c r="M57" s="53">
        <f>SUM(M58:M64)</f>
        <v>117000000</v>
      </c>
    </row>
    <row r="58" spans="1:13" ht="12.75">
      <c r="A58" s="224" t="s">
        <v>228</v>
      </c>
      <c r="B58" s="225"/>
      <c r="C58" s="225"/>
      <c r="D58" s="225"/>
      <c r="E58" s="225"/>
      <c r="F58" s="225"/>
      <c r="G58" s="225"/>
      <c r="H58" s="226"/>
      <c r="I58" s="1">
        <v>159</v>
      </c>
      <c r="J58" s="7">
        <v>358000000</v>
      </c>
      <c r="K58" s="7">
        <v>94000000</v>
      </c>
      <c r="L58" s="7">
        <v>3000000</v>
      </c>
      <c r="M58" s="7">
        <v>80000000</v>
      </c>
    </row>
    <row r="59" spans="1:13" ht="12.75">
      <c r="A59" s="224" t="s">
        <v>229</v>
      </c>
      <c r="B59" s="225"/>
      <c r="C59" s="225"/>
      <c r="D59" s="225"/>
      <c r="E59" s="225"/>
      <c r="F59" s="225"/>
      <c r="G59" s="225"/>
      <c r="H59" s="226"/>
      <c r="I59" s="1">
        <v>160</v>
      </c>
      <c r="J59" s="7"/>
      <c r="K59" s="7"/>
      <c r="L59" s="7"/>
      <c r="M59" s="7"/>
    </row>
    <row r="60" spans="1:13" ht="12.75">
      <c r="A60" s="224" t="s">
        <v>45</v>
      </c>
      <c r="B60" s="225"/>
      <c r="C60" s="225"/>
      <c r="D60" s="225"/>
      <c r="E60" s="225"/>
      <c r="F60" s="225"/>
      <c r="G60" s="225"/>
      <c r="H60" s="226"/>
      <c r="I60" s="1">
        <v>161</v>
      </c>
      <c r="J60" s="7">
        <v>95000000</v>
      </c>
      <c r="K60" s="7">
        <v>24000000</v>
      </c>
      <c r="L60" s="7">
        <v>83000000</v>
      </c>
      <c r="M60" s="7">
        <v>35000000</v>
      </c>
    </row>
    <row r="61" spans="1:13" ht="12.75">
      <c r="A61" s="224" t="s">
        <v>230</v>
      </c>
      <c r="B61" s="225"/>
      <c r="C61" s="225"/>
      <c r="D61" s="225"/>
      <c r="E61" s="225"/>
      <c r="F61" s="225"/>
      <c r="G61" s="225"/>
      <c r="H61" s="226"/>
      <c r="I61" s="1">
        <v>162</v>
      </c>
      <c r="J61" s="7"/>
      <c r="K61" s="7"/>
      <c r="L61" s="7"/>
      <c r="M61" s="7"/>
    </row>
    <row r="62" spans="1:13" ht="12.75">
      <c r="A62" s="224" t="s">
        <v>231</v>
      </c>
      <c r="B62" s="225"/>
      <c r="C62" s="225"/>
      <c r="D62" s="225"/>
      <c r="E62" s="225"/>
      <c r="F62" s="225"/>
      <c r="G62" s="225"/>
      <c r="H62" s="226"/>
      <c r="I62" s="1">
        <v>163</v>
      </c>
      <c r="J62" s="7"/>
      <c r="K62" s="7"/>
      <c r="L62" s="7"/>
      <c r="M62" s="7"/>
    </row>
    <row r="63" spans="1:13" ht="12.75">
      <c r="A63" s="224" t="s">
        <v>232</v>
      </c>
      <c r="B63" s="225"/>
      <c r="C63" s="225"/>
      <c r="D63" s="225"/>
      <c r="E63" s="225"/>
      <c r="F63" s="225"/>
      <c r="G63" s="225"/>
      <c r="H63" s="226"/>
      <c r="I63" s="1">
        <v>164</v>
      </c>
      <c r="J63" s="7"/>
      <c r="K63" s="7"/>
      <c r="L63" s="7"/>
      <c r="M63" s="7"/>
    </row>
    <row r="64" spans="1:13" ht="12.75">
      <c r="A64" s="224" t="s">
        <v>233</v>
      </c>
      <c r="B64" s="225"/>
      <c r="C64" s="225"/>
      <c r="D64" s="225"/>
      <c r="E64" s="225"/>
      <c r="F64" s="225"/>
      <c r="G64" s="225"/>
      <c r="H64" s="226"/>
      <c r="I64" s="1">
        <v>165</v>
      </c>
      <c r="J64" s="7">
        <v>36000000</v>
      </c>
      <c r="K64" s="7">
        <v>7000000</v>
      </c>
      <c r="L64" s="7">
        <v>3000000</v>
      </c>
      <c r="M64" s="7">
        <v>2000000</v>
      </c>
    </row>
    <row r="65" spans="1:13" ht="12.75">
      <c r="A65" s="224" t="s">
        <v>222</v>
      </c>
      <c r="B65" s="225"/>
      <c r="C65" s="225"/>
      <c r="D65" s="225"/>
      <c r="E65" s="225"/>
      <c r="F65" s="225"/>
      <c r="G65" s="225"/>
      <c r="H65" s="226"/>
      <c r="I65" s="1">
        <v>166</v>
      </c>
      <c r="J65" s="7"/>
      <c r="K65" s="7"/>
      <c r="L65" s="7"/>
      <c r="M65" s="7"/>
    </row>
    <row r="66" spans="1:13" ht="12.75">
      <c r="A66" s="224" t="s">
        <v>193</v>
      </c>
      <c r="B66" s="225"/>
      <c r="C66" s="225"/>
      <c r="D66" s="225"/>
      <c r="E66" s="225"/>
      <c r="F66" s="225"/>
      <c r="G66" s="225"/>
      <c r="H66" s="226"/>
      <c r="I66" s="1">
        <v>167</v>
      </c>
      <c r="J66" s="53">
        <f>J57-J65</f>
        <v>489000000</v>
      </c>
      <c r="K66" s="53">
        <f>K57-K65</f>
        <v>125000000</v>
      </c>
      <c r="L66" s="53">
        <f>L57-L65</f>
        <v>89000000</v>
      </c>
      <c r="M66" s="53">
        <f>M57-M65</f>
        <v>117000000</v>
      </c>
    </row>
    <row r="67" spans="1:13" ht="12.75">
      <c r="A67" s="224" t="s">
        <v>194</v>
      </c>
      <c r="B67" s="225"/>
      <c r="C67" s="225"/>
      <c r="D67" s="225"/>
      <c r="E67" s="225"/>
      <c r="F67" s="225"/>
      <c r="G67" s="225"/>
      <c r="H67" s="226"/>
      <c r="I67" s="1">
        <v>168</v>
      </c>
      <c r="J67" s="61">
        <f>J56+J66</f>
        <v>-929000000</v>
      </c>
      <c r="K67" s="61">
        <f>K56+K66</f>
        <v>-1653000000</v>
      </c>
      <c r="L67" s="61">
        <f>L56+L66</f>
        <v>184000000</v>
      </c>
      <c r="M67" s="61">
        <f>M56+M66</f>
        <v>-110000000</v>
      </c>
    </row>
    <row r="68" spans="1:13" ht="12.75" customHeight="1">
      <c r="A68" s="257" t="s">
        <v>313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</row>
    <row r="69" spans="1:13" ht="12.75" customHeight="1">
      <c r="A69" s="259" t="s">
        <v>188</v>
      </c>
      <c r="B69" s="260"/>
      <c r="C69" s="260"/>
      <c r="D69" s="260"/>
      <c r="E69" s="260"/>
      <c r="F69" s="260"/>
      <c r="G69" s="260"/>
      <c r="H69" s="260"/>
      <c r="I69" s="260"/>
      <c r="J69" s="260"/>
      <c r="K69" s="260"/>
      <c r="L69" s="260"/>
      <c r="M69" s="260"/>
    </row>
    <row r="70" spans="1:13" ht="12.75">
      <c r="A70" s="261" t="s">
        <v>234</v>
      </c>
      <c r="B70" s="262"/>
      <c r="C70" s="262"/>
      <c r="D70" s="262"/>
      <c r="E70" s="262"/>
      <c r="F70" s="262"/>
      <c r="G70" s="262"/>
      <c r="H70" s="263"/>
      <c r="I70" s="1">
        <v>169</v>
      </c>
      <c r="J70" s="61">
        <v>-929000000</v>
      </c>
      <c r="K70" s="61">
        <f>K67</f>
        <v>-1653000000</v>
      </c>
      <c r="L70" s="61">
        <v>190000000</v>
      </c>
      <c r="M70" s="61">
        <v>-106000000</v>
      </c>
    </row>
    <row r="71" spans="1:13" ht="12.75">
      <c r="A71" s="254" t="s">
        <v>235</v>
      </c>
      <c r="B71" s="255"/>
      <c r="C71" s="255"/>
      <c r="D71" s="255"/>
      <c r="E71" s="255"/>
      <c r="F71" s="255"/>
      <c r="G71" s="255"/>
      <c r="H71" s="256"/>
      <c r="I71" s="4">
        <v>170</v>
      </c>
      <c r="J71" s="8"/>
      <c r="K71" s="8"/>
      <c r="L71" s="8">
        <v>-6000000</v>
      </c>
      <c r="M71" s="8">
        <v>-4000000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M1:M16 M18:M65536 A1:L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zoomScaleSheetLayoutView="100" zoomScalePageLayoutView="0" workbookViewId="0" topLeftCell="A22">
      <selection activeCell="K29" sqref="K29"/>
    </sheetView>
  </sheetViews>
  <sheetFormatPr defaultColWidth="9.140625" defaultRowHeight="12.75"/>
  <cols>
    <col min="1" max="9" width="9.140625" style="52" customWidth="1"/>
    <col min="10" max="10" width="11.7109375" style="52" bestFit="1" customWidth="1"/>
    <col min="11" max="11" width="12.00390625" style="52" customWidth="1"/>
    <col min="12" max="16384" width="9.140625" style="52" customWidth="1"/>
  </cols>
  <sheetData>
    <row r="1" spans="1:11" ht="12.75" customHeight="1">
      <c r="A1" s="276" t="s">
        <v>164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77" t="s">
        <v>354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3" t="s">
        <v>353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</row>
    <row r="4" spans="1:11" ht="23.2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68">
        <v>2</v>
      </c>
      <c r="J5" s="69" t="s">
        <v>283</v>
      </c>
      <c r="K5" s="69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40</v>
      </c>
      <c r="B7" s="222"/>
      <c r="C7" s="222"/>
      <c r="D7" s="222"/>
      <c r="E7" s="222"/>
      <c r="F7" s="222"/>
      <c r="G7" s="222"/>
      <c r="H7" s="222"/>
      <c r="I7" s="1">
        <v>1</v>
      </c>
      <c r="J7" s="5">
        <v>-1749000000</v>
      </c>
      <c r="K7" s="7">
        <v>461000000</v>
      </c>
    </row>
    <row r="8" spans="1:11" ht="12.75">
      <c r="A8" s="221" t="s">
        <v>41</v>
      </c>
      <c r="B8" s="222"/>
      <c r="C8" s="222"/>
      <c r="D8" s="222"/>
      <c r="E8" s="222"/>
      <c r="F8" s="222"/>
      <c r="G8" s="222"/>
      <c r="H8" s="222"/>
      <c r="I8" s="1">
        <v>2</v>
      </c>
      <c r="J8" s="5">
        <v>2191000000</v>
      </c>
      <c r="K8" s="7">
        <v>1677000000</v>
      </c>
    </row>
    <row r="9" spans="1:11" ht="12.75">
      <c r="A9" s="221" t="s">
        <v>42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>
        <v>290000000</v>
      </c>
    </row>
    <row r="10" spans="1:11" ht="12.75">
      <c r="A10" s="221" t="s">
        <v>43</v>
      </c>
      <c r="B10" s="222"/>
      <c r="C10" s="222"/>
      <c r="D10" s="222"/>
      <c r="E10" s="222"/>
      <c r="F10" s="222"/>
      <c r="G10" s="222"/>
      <c r="H10" s="222"/>
      <c r="I10" s="1">
        <v>4</v>
      </c>
      <c r="J10" s="5">
        <v>220000000</v>
      </c>
      <c r="K10" s="7">
        <v>83000000</v>
      </c>
    </row>
    <row r="11" spans="1:11" ht="12.75">
      <c r="A11" s="221" t="s">
        <v>44</v>
      </c>
      <c r="B11" s="222"/>
      <c r="C11" s="222"/>
      <c r="D11" s="222"/>
      <c r="E11" s="222"/>
      <c r="F11" s="222"/>
      <c r="G11" s="222"/>
      <c r="H11" s="222"/>
      <c r="I11" s="1">
        <v>5</v>
      </c>
      <c r="J11" s="5">
        <v>6000000</v>
      </c>
      <c r="K11" s="7"/>
    </row>
    <row r="12" spans="1:11" ht="12.75">
      <c r="A12" s="221" t="s">
        <v>51</v>
      </c>
      <c r="B12" s="222"/>
      <c r="C12" s="222"/>
      <c r="D12" s="222"/>
      <c r="E12" s="222"/>
      <c r="F12" s="222"/>
      <c r="G12" s="222"/>
      <c r="H12" s="222"/>
      <c r="I12" s="1">
        <v>6</v>
      </c>
      <c r="J12" s="5">
        <v>2186000000</v>
      </c>
      <c r="K12" s="7">
        <v>498000000</v>
      </c>
    </row>
    <row r="13" spans="1:11" ht="12.75">
      <c r="A13" s="224" t="s">
        <v>157</v>
      </c>
      <c r="B13" s="225"/>
      <c r="C13" s="225"/>
      <c r="D13" s="225"/>
      <c r="E13" s="225"/>
      <c r="F13" s="225"/>
      <c r="G13" s="225"/>
      <c r="H13" s="225"/>
      <c r="I13" s="1">
        <v>7</v>
      </c>
      <c r="J13" s="64">
        <f>SUM(J7:J12)</f>
        <v>2854000000</v>
      </c>
      <c r="K13" s="53">
        <f>SUM(K7:K12)</f>
        <v>3009000000</v>
      </c>
    </row>
    <row r="14" spans="1:11" ht="12.75">
      <c r="A14" s="221" t="s">
        <v>52</v>
      </c>
      <c r="B14" s="222"/>
      <c r="C14" s="222"/>
      <c r="D14" s="222"/>
      <c r="E14" s="222"/>
      <c r="F14" s="222"/>
      <c r="G14" s="222"/>
      <c r="H14" s="222"/>
      <c r="I14" s="1">
        <v>8</v>
      </c>
      <c r="J14" s="7">
        <v>808000000</v>
      </c>
      <c r="K14" s="7"/>
    </row>
    <row r="15" spans="1:11" ht="12.75">
      <c r="A15" s="221" t="s">
        <v>53</v>
      </c>
      <c r="B15" s="222"/>
      <c r="C15" s="222"/>
      <c r="D15" s="222"/>
      <c r="E15" s="222"/>
      <c r="F15" s="222"/>
      <c r="G15" s="222"/>
      <c r="H15" s="222"/>
      <c r="I15" s="1">
        <v>9</v>
      </c>
      <c r="J15" s="7"/>
      <c r="K15" s="7"/>
    </row>
    <row r="16" spans="1:11" ht="12.75">
      <c r="A16" s="221" t="s">
        <v>54</v>
      </c>
      <c r="B16" s="222"/>
      <c r="C16" s="222"/>
      <c r="D16" s="222"/>
      <c r="E16" s="222"/>
      <c r="F16" s="222"/>
      <c r="G16" s="222"/>
      <c r="H16" s="222"/>
      <c r="I16" s="1">
        <v>10</v>
      </c>
      <c r="J16" s="7"/>
      <c r="K16" s="7">
        <v>249000000</v>
      </c>
    </row>
    <row r="17" spans="1:11" ht="12.75">
      <c r="A17" s="221" t="s">
        <v>55</v>
      </c>
      <c r="B17" s="222"/>
      <c r="C17" s="222"/>
      <c r="D17" s="222"/>
      <c r="E17" s="222"/>
      <c r="F17" s="222"/>
      <c r="G17" s="222"/>
      <c r="H17" s="222"/>
      <c r="I17" s="1">
        <v>11</v>
      </c>
      <c r="J17" s="7">
        <v>92000000</v>
      </c>
      <c r="K17" s="7">
        <v>486000000</v>
      </c>
    </row>
    <row r="18" spans="1:11" ht="12.75">
      <c r="A18" s="224" t="s">
        <v>158</v>
      </c>
      <c r="B18" s="225"/>
      <c r="C18" s="225"/>
      <c r="D18" s="225"/>
      <c r="E18" s="225"/>
      <c r="F18" s="225"/>
      <c r="G18" s="225"/>
      <c r="H18" s="225"/>
      <c r="I18" s="1">
        <v>12</v>
      </c>
      <c r="J18" s="64">
        <f>SUM(J14:J17)</f>
        <v>900000000</v>
      </c>
      <c r="K18" s="53">
        <f>SUM(K14:K17)</f>
        <v>735000000</v>
      </c>
    </row>
    <row r="19" spans="1:11" ht="12.75">
      <c r="A19" s="224" t="s">
        <v>36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IF(J13&gt;J18,J13-J18,0)</f>
        <v>1954000000</v>
      </c>
      <c r="K19" s="53">
        <f>IF(K13&gt;K18,K13-K18,0)</f>
        <v>2274000000</v>
      </c>
    </row>
    <row r="20" spans="1:11" ht="12.75">
      <c r="A20" s="224" t="s">
        <v>37</v>
      </c>
      <c r="B20" s="225"/>
      <c r="C20" s="225"/>
      <c r="D20" s="225"/>
      <c r="E20" s="225"/>
      <c r="F20" s="225"/>
      <c r="G20" s="225"/>
      <c r="H20" s="225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213" t="s">
        <v>159</v>
      </c>
      <c r="B21" s="214"/>
      <c r="C21" s="214"/>
      <c r="D21" s="214"/>
      <c r="E21" s="214"/>
      <c r="F21" s="214"/>
      <c r="G21" s="214"/>
      <c r="H21" s="214"/>
      <c r="I21" s="270"/>
      <c r="J21" s="270"/>
      <c r="K21" s="271"/>
    </row>
    <row r="22" spans="1:11" ht="12.75">
      <c r="A22" s="221" t="s">
        <v>178</v>
      </c>
      <c r="B22" s="222"/>
      <c r="C22" s="222"/>
      <c r="D22" s="222"/>
      <c r="E22" s="222"/>
      <c r="F22" s="222"/>
      <c r="G22" s="222"/>
      <c r="H22" s="222"/>
      <c r="I22" s="1">
        <v>15</v>
      </c>
      <c r="J22" s="5">
        <v>33000000</v>
      </c>
      <c r="K22" s="7">
        <v>30000000</v>
      </c>
    </row>
    <row r="23" spans="1:11" ht="12.75">
      <c r="A23" s="221" t="s">
        <v>179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180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>
        <v>15000000</v>
      </c>
      <c r="K24" s="7">
        <v>20000000</v>
      </c>
    </row>
    <row r="25" spans="1:11" ht="12.75">
      <c r="A25" s="221" t="s">
        <v>181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>
        <v>7000000</v>
      </c>
      <c r="K25" s="7">
        <v>18000000</v>
      </c>
    </row>
    <row r="26" spans="1:11" ht="12.75">
      <c r="A26" s="221" t="s">
        <v>182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>
        <v>36000000</v>
      </c>
      <c r="K26" s="7">
        <v>3000000</v>
      </c>
    </row>
    <row r="27" spans="1:11" ht="12.75">
      <c r="A27" s="224" t="s">
        <v>168</v>
      </c>
      <c r="B27" s="225"/>
      <c r="C27" s="225"/>
      <c r="D27" s="225"/>
      <c r="E27" s="225"/>
      <c r="F27" s="225"/>
      <c r="G27" s="225"/>
      <c r="H27" s="225"/>
      <c r="I27" s="1">
        <v>20</v>
      </c>
      <c r="J27" s="64">
        <f>SUM(J22:J26)</f>
        <v>91000000</v>
      </c>
      <c r="K27" s="53">
        <f>SUM(K22:K26)</f>
        <v>71000000</v>
      </c>
    </row>
    <row r="28" spans="1:11" ht="12.75">
      <c r="A28" s="221" t="s">
        <v>115</v>
      </c>
      <c r="B28" s="222"/>
      <c r="C28" s="222"/>
      <c r="D28" s="222"/>
      <c r="E28" s="222"/>
      <c r="F28" s="222"/>
      <c r="G28" s="222"/>
      <c r="H28" s="222"/>
      <c r="I28" s="1">
        <v>21</v>
      </c>
      <c r="J28" s="7">
        <v>1599000000</v>
      </c>
      <c r="K28" s="7">
        <v>1402000000</v>
      </c>
    </row>
    <row r="29" spans="1:11" ht="12.75">
      <c r="A29" s="221" t="s">
        <v>116</v>
      </c>
      <c r="B29" s="222"/>
      <c r="C29" s="222"/>
      <c r="D29" s="222"/>
      <c r="E29" s="222"/>
      <c r="F29" s="222"/>
      <c r="G29" s="222"/>
      <c r="H29" s="222"/>
      <c r="I29" s="1">
        <v>22</v>
      </c>
      <c r="J29" s="7"/>
      <c r="K29" s="7"/>
    </row>
    <row r="30" spans="1:11" ht="12.75">
      <c r="A30" s="221" t="s">
        <v>16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4" t="s">
        <v>5</v>
      </c>
      <c r="B31" s="225"/>
      <c r="C31" s="225"/>
      <c r="D31" s="225"/>
      <c r="E31" s="225"/>
      <c r="F31" s="225"/>
      <c r="G31" s="225"/>
      <c r="H31" s="225"/>
      <c r="I31" s="1">
        <v>24</v>
      </c>
      <c r="J31" s="64">
        <f>SUM(J28:J30)</f>
        <v>1599000000</v>
      </c>
      <c r="K31" s="53">
        <f>SUM(K28:K30)</f>
        <v>1402000000</v>
      </c>
    </row>
    <row r="32" spans="1:11" ht="12.75">
      <c r="A32" s="224" t="s">
        <v>38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24" t="s">
        <v>39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IF(J31&gt;J27,J31-J27,0)</f>
        <v>1508000000</v>
      </c>
      <c r="K33" s="53">
        <f>IF(K31&gt;K27,K31-K27,0)</f>
        <v>1331000000</v>
      </c>
    </row>
    <row r="34" spans="1:11" ht="12.75">
      <c r="A34" s="213" t="s">
        <v>160</v>
      </c>
      <c r="B34" s="214"/>
      <c r="C34" s="214"/>
      <c r="D34" s="214"/>
      <c r="E34" s="214"/>
      <c r="F34" s="214"/>
      <c r="G34" s="214"/>
      <c r="H34" s="214"/>
      <c r="I34" s="270"/>
      <c r="J34" s="270"/>
      <c r="K34" s="271"/>
    </row>
    <row r="35" spans="1:11" ht="12.75">
      <c r="A35" s="221" t="s">
        <v>174</v>
      </c>
      <c r="B35" s="222"/>
      <c r="C35" s="222"/>
      <c r="D35" s="222"/>
      <c r="E35" s="222"/>
      <c r="F35" s="222"/>
      <c r="G35" s="222"/>
      <c r="H35" s="222"/>
      <c r="I35" s="1">
        <v>27</v>
      </c>
      <c r="J35" s="5">
        <v>13839000000</v>
      </c>
      <c r="K35" s="7">
        <v>11608000000</v>
      </c>
    </row>
    <row r="36" spans="1:11" ht="12.75">
      <c r="A36" s="221" t="s">
        <v>29</v>
      </c>
      <c r="B36" s="222"/>
      <c r="C36" s="222"/>
      <c r="D36" s="222"/>
      <c r="E36" s="222"/>
      <c r="F36" s="222"/>
      <c r="G36" s="222"/>
      <c r="H36" s="222"/>
      <c r="I36" s="1">
        <v>28</v>
      </c>
      <c r="J36" s="7"/>
      <c r="K36" s="7"/>
    </row>
    <row r="37" spans="1:11" ht="12.75">
      <c r="A37" s="221" t="s">
        <v>30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4" t="s">
        <v>68</v>
      </c>
      <c r="B38" s="225"/>
      <c r="C38" s="225"/>
      <c r="D38" s="225"/>
      <c r="E38" s="225"/>
      <c r="F38" s="225"/>
      <c r="G38" s="225"/>
      <c r="H38" s="225"/>
      <c r="I38" s="1">
        <v>30</v>
      </c>
      <c r="J38" s="64">
        <f>SUM(J35:J37)</f>
        <v>13839000000</v>
      </c>
      <c r="K38" s="53">
        <f>SUM(K35:K37)</f>
        <v>11608000000</v>
      </c>
    </row>
    <row r="39" spans="1:11" ht="12.75">
      <c r="A39" s="221" t="s">
        <v>31</v>
      </c>
      <c r="B39" s="222"/>
      <c r="C39" s="222"/>
      <c r="D39" s="222"/>
      <c r="E39" s="222"/>
      <c r="F39" s="222"/>
      <c r="G39" s="222"/>
      <c r="H39" s="222"/>
      <c r="I39" s="1">
        <v>31</v>
      </c>
      <c r="J39" s="7">
        <v>14327000000</v>
      </c>
      <c r="K39" s="7">
        <v>11975000000</v>
      </c>
    </row>
    <row r="40" spans="1:11" ht="12.75">
      <c r="A40" s="221" t="s">
        <v>32</v>
      </c>
      <c r="B40" s="222"/>
      <c r="C40" s="222"/>
      <c r="D40" s="222"/>
      <c r="E40" s="222"/>
      <c r="F40" s="222"/>
      <c r="G40" s="222"/>
      <c r="H40" s="222"/>
      <c r="I40" s="1">
        <v>32</v>
      </c>
      <c r="J40" s="7">
        <v>150000000</v>
      </c>
      <c r="K40" s="7"/>
    </row>
    <row r="41" spans="1:11" ht="12.75">
      <c r="A41" s="221" t="s">
        <v>33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34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35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>
        <v>240000000</v>
      </c>
    </row>
    <row r="44" spans="1:11" ht="12.75">
      <c r="A44" s="224" t="s">
        <v>69</v>
      </c>
      <c r="B44" s="225"/>
      <c r="C44" s="225"/>
      <c r="D44" s="225"/>
      <c r="E44" s="225"/>
      <c r="F44" s="225"/>
      <c r="G44" s="225"/>
      <c r="H44" s="225"/>
      <c r="I44" s="1">
        <v>36</v>
      </c>
      <c r="J44" s="64">
        <f>SUM(J39:J43)</f>
        <v>14477000000</v>
      </c>
      <c r="K44" s="53">
        <f>SUM(K39:K43)</f>
        <v>12215000000</v>
      </c>
    </row>
    <row r="45" spans="1:11" ht="12.75">
      <c r="A45" s="224" t="s">
        <v>17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24" t="s">
        <v>18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IF(J44&gt;J38,J44-J38,0)</f>
        <v>638000000</v>
      </c>
      <c r="K46" s="53">
        <f>IF(K44&gt;K38,K44-K38,0)</f>
        <v>607000000</v>
      </c>
    </row>
    <row r="47" spans="1:11" ht="12.75">
      <c r="A47" s="221" t="s">
        <v>70</v>
      </c>
      <c r="B47" s="222"/>
      <c r="C47" s="222"/>
      <c r="D47" s="222"/>
      <c r="E47" s="222"/>
      <c r="F47" s="222"/>
      <c r="G47" s="222"/>
      <c r="H47" s="222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336000000</v>
      </c>
    </row>
    <row r="48" spans="1:11" ht="12.75">
      <c r="A48" s="221" t="s">
        <v>71</v>
      </c>
      <c r="B48" s="222"/>
      <c r="C48" s="222"/>
      <c r="D48" s="222"/>
      <c r="E48" s="222"/>
      <c r="F48" s="222"/>
      <c r="G48" s="222"/>
      <c r="H48" s="222"/>
      <c r="I48" s="1">
        <v>40</v>
      </c>
      <c r="J48" s="64">
        <f>IF(J20-J19+J33-J32+J46-J45&gt;0,J20-J19+J33-J32+J46-J45,0)</f>
        <v>192000000</v>
      </c>
      <c r="K48" s="53">
        <f>IF(K20-K19+K33-K32+K46-K45&gt;0,K20-K19+K33-K32+K46-K45,0)</f>
        <v>0</v>
      </c>
    </row>
    <row r="49" spans="1:11" ht="12.75">
      <c r="A49" s="221" t="s">
        <v>161</v>
      </c>
      <c r="B49" s="222"/>
      <c r="C49" s="222"/>
      <c r="D49" s="222"/>
      <c r="E49" s="222"/>
      <c r="F49" s="222"/>
      <c r="G49" s="222"/>
      <c r="H49" s="222"/>
      <c r="I49" s="1">
        <v>41</v>
      </c>
      <c r="J49" s="7">
        <v>467000000</v>
      </c>
      <c r="K49" s="7">
        <v>275000000</v>
      </c>
    </row>
    <row r="50" spans="1:11" ht="12.75">
      <c r="A50" s="221" t="s">
        <v>175</v>
      </c>
      <c r="B50" s="222"/>
      <c r="C50" s="222"/>
      <c r="D50" s="222"/>
      <c r="E50" s="222"/>
      <c r="F50" s="222"/>
      <c r="G50" s="222"/>
      <c r="H50" s="222"/>
      <c r="I50" s="1">
        <v>42</v>
      </c>
      <c r="J50" s="5"/>
      <c r="K50" s="7">
        <f>K47</f>
        <v>336000000</v>
      </c>
    </row>
    <row r="51" spans="1:11" ht="12.75">
      <c r="A51" s="221" t="s">
        <v>176</v>
      </c>
      <c r="B51" s="222"/>
      <c r="C51" s="222"/>
      <c r="D51" s="222"/>
      <c r="E51" s="222"/>
      <c r="F51" s="222"/>
      <c r="G51" s="222"/>
      <c r="H51" s="222"/>
      <c r="I51" s="1">
        <v>43</v>
      </c>
      <c r="J51" s="7">
        <f>J48</f>
        <v>192000000</v>
      </c>
      <c r="K51" s="7">
        <f>K48</f>
        <v>0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275000000</v>
      </c>
      <c r="K52" s="61">
        <f>K49+K50-K51</f>
        <v>611000000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7" width="9.140625" style="52" customWidth="1"/>
    <col min="8" max="8" width="6.7109375" style="52" customWidth="1"/>
    <col min="9" max="16384" width="9.140625" style="52" customWidth="1"/>
  </cols>
  <sheetData>
    <row r="1" spans="1:11" ht="12.75" customHeight="1">
      <c r="A1" s="276" t="s">
        <v>197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2.75" customHeight="1">
      <c r="A2" s="285" t="s">
        <v>6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>
      <c r="A3" s="284" t="s">
        <v>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</row>
    <row r="4" spans="1:11" ht="33.75">
      <c r="A4" s="278" t="s">
        <v>59</v>
      </c>
      <c r="B4" s="278"/>
      <c r="C4" s="278"/>
      <c r="D4" s="278"/>
      <c r="E4" s="278"/>
      <c r="F4" s="278"/>
      <c r="G4" s="278"/>
      <c r="H4" s="278"/>
      <c r="I4" s="66" t="s">
        <v>279</v>
      </c>
      <c r="J4" s="67" t="s">
        <v>319</v>
      </c>
      <c r="K4" s="67" t="s">
        <v>320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72">
        <v>2</v>
      </c>
      <c r="J5" s="73" t="s">
        <v>283</v>
      </c>
      <c r="K5" s="73" t="s">
        <v>284</v>
      </c>
    </row>
    <row r="6" spans="1:11" ht="12.75">
      <c r="A6" s="213" t="s">
        <v>156</v>
      </c>
      <c r="B6" s="214"/>
      <c r="C6" s="214"/>
      <c r="D6" s="214"/>
      <c r="E6" s="214"/>
      <c r="F6" s="214"/>
      <c r="G6" s="214"/>
      <c r="H6" s="214"/>
      <c r="I6" s="270"/>
      <c r="J6" s="270"/>
      <c r="K6" s="271"/>
    </row>
    <row r="7" spans="1:11" ht="12.75">
      <c r="A7" s="221" t="s">
        <v>199</v>
      </c>
      <c r="B7" s="222"/>
      <c r="C7" s="222"/>
      <c r="D7" s="222"/>
      <c r="E7" s="222"/>
      <c r="F7" s="222"/>
      <c r="G7" s="222"/>
      <c r="H7" s="222"/>
      <c r="I7" s="1">
        <v>1</v>
      </c>
      <c r="J7" s="5"/>
      <c r="K7" s="7"/>
    </row>
    <row r="8" spans="1:11" ht="12.75">
      <c r="A8" s="221" t="s">
        <v>119</v>
      </c>
      <c r="B8" s="222"/>
      <c r="C8" s="222"/>
      <c r="D8" s="222"/>
      <c r="E8" s="222"/>
      <c r="F8" s="222"/>
      <c r="G8" s="222"/>
      <c r="H8" s="222"/>
      <c r="I8" s="1">
        <v>2</v>
      </c>
      <c r="J8" s="5"/>
      <c r="K8" s="7"/>
    </row>
    <row r="9" spans="1:11" ht="12.75">
      <c r="A9" s="221" t="s">
        <v>120</v>
      </c>
      <c r="B9" s="222"/>
      <c r="C9" s="222"/>
      <c r="D9" s="222"/>
      <c r="E9" s="222"/>
      <c r="F9" s="222"/>
      <c r="G9" s="222"/>
      <c r="H9" s="222"/>
      <c r="I9" s="1">
        <v>3</v>
      </c>
      <c r="J9" s="5"/>
      <c r="K9" s="7"/>
    </row>
    <row r="10" spans="1:11" ht="12.75">
      <c r="A10" s="221" t="s">
        <v>121</v>
      </c>
      <c r="B10" s="222"/>
      <c r="C10" s="222"/>
      <c r="D10" s="222"/>
      <c r="E10" s="222"/>
      <c r="F10" s="222"/>
      <c r="G10" s="222"/>
      <c r="H10" s="222"/>
      <c r="I10" s="1">
        <v>4</v>
      </c>
      <c r="J10" s="5"/>
      <c r="K10" s="7"/>
    </row>
    <row r="11" spans="1:11" ht="12.75">
      <c r="A11" s="221" t="s">
        <v>122</v>
      </c>
      <c r="B11" s="222"/>
      <c r="C11" s="222"/>
      <c r="D11" s="222"/>
      <c r="E11" s="222"/>
      <c r="F11" s="222"/>
      <c r="G11" s="222"/>
      <c r="H11" s="222"/>
      <c r="I11" s="1">
        <v>5</v>
      </c>
      <c r="J11" s="5"/>
      <c r="K11" s="7"/>
    </row>
    <row r="12" spans="1:11" ht="12.75">
      <c r="A12" s="224" t="s">
        <v>198</v>
      </c>
      <c r="B12" s="225"/>
      <c r="C12" s="225"/>
      <c r="D12" s="225"/>
      <c r="E12" s="225"/>
      <c r="F12" s="225"/>
      <c r="G12" s="225"/>
      <c r="H12" s="22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21" t="s">
        <v>123</v>
      </c>
      <c r="B13" s="222"/>
      <c r="C13" s="222"/>
      <c r="D13" s="222"/>
      <c r="E13" s="222"/>
      <c r="F13" s="222"/>
      <c r="G13" s="222"/>
      <c r="H13" s="222"/>
      <c r="I13" s="1">
        <v>7</v>
      </c>
      <c r="J13" s="5"/>
      <c r="K13" s="7"/>
    </row>
    <row r="14" spans="1:11" ht="12.75">
      <c r="A14" s="221" t="s">
        <v>124</v>
      </c>
      <c r="B14" s="222"/>
      <c r="C14" s="222"/>
      <c r="D14" s="222"/>
      <c r="E14" s="222"/>
      <c r="F14" s="222"/>
      <c r="G14" s="222"/>
      <c r="H14" s="222"/>
      <c r="I14" s="1">
        <v>8</v>
      </c>
      <c r="J14" s="5"/>
      <c r="K14" s="7"/>
    </row>
    <row r="15" spans="1:11" ht="12.75">
      <c r="A15" s="221" t="s">
        <v>125</v>
      </c>
      <c r="B15" s="222"/>
      <c r="C15" s="222"/>
      <c r="D15" s="222"/>
      <c r="E15" s="222"/>
      <c r="F15" s="222"/>
      <c r="G15" s="222"/>
      <c r="H15" s="222"/>
      <c r="I15" s="1">
        <v>9</v>
      </c>
      <c r="J15" s="5"/>
      <c r="K15" s="7"/>
    </row>
    <row r="16" spans="1:11" ht="12.75">
      <c r="A16" s="221" t="s">
        <v>126</v>
      </c>
      <c r="B16" s="222"/>
      <c r="C16" s="222"/>
      <c r="D16" s="222"/>
      <c r="E16" s="222"/>
      <c r="F16" s="222"/>
      <c r="G16" s="222"/>
      <c r="H16" s="222"/>
      <c r="I16" s="1">
        <v>10</v>
      </c>
      <c r="J16" s="5"/>
      <c r="K16" s="7"/>
    </row>
    <row r="17" spans="1:11" ht="12.75">
      <c r="A17" s="221" t="s">
        <v>127</v>
      </c>
      <c r="B17" s="222"/>
      <c r="C17" s="222"/>
      <c r="D17" s="222"/>
      <c r="E17" s="222"/>
      <c r="F17" s="222"/>
      <c r="G17" s="222"/>
      <c r="H17" s="222"/>
      <c r="I17" s="1">
        <v>11</v>
      </c>
      <c r="J17" s="5"/>
      <c r="K17" s="7"/>
    </row>
    <row r="18" spans="1:11" ht="12.75">
      <c r="A18" s="221" t="s">
        <v>128</v>
      </c>
      <c r="B18" s="222"/>
      <c r="C18" s="222"/>
      <c r="D18" s="222"/>
      <c r="E18" s="222"/>
      <c r="F18" s="222"/>
      <c r="G18" s="222"/>
      <c r="H18" s="222"/>
      <c r="I18" s="1">
        <v>12</v>
      </c>
      <c r="J18" s="5"/>
      <c r="K18" s="7"/>
    </row>
    <row r="19" spans="1:11" ht="12.75">
      <c r="A19" s="224" t="s">
        <v>47</v>
      </c>
      <c r="B19" s="225"/>
      <c r="C19" s="225"/>
      <c r="D19" s="225"/>
      <c r="E19" s="225"/>
      <c r="F19" s="225"/>
      <c r="G19" s="225"/>
      <c r="H19" s="22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24" t="s">
        <v>108</v>
      </c>
      <c r="B20" s="281"/>
      <c r="C20" s="281"/>
      <c r="D20" s="281"/>
      <c r="E20" s="281"/>
      <c r="F20" s="281"/>
      <c r="G20" s="281"/>
      <c r="H20" s="28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36" t="s">
        <v>109</v>
      </c>
      <c r="B21" s="279"/>
      <c r="C21" s="279"/>
      <c r="D21" s="279"/>
      <c r="E21" s="279"/>
      <c r="F21" s="279"/>
      <c r="G21" s="279"/>
      <c r="H21" s="280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3" t="s">
        <v>159</v>
      </c>
      <c r="B22" s="214"/>
      <c r="C22" s="214"/>
      <c r="D22" s="214"/>
      <c r="E22" s="214"/>
      <c r="F22" s="214"/>
      <c r="G22" s="214"/>
      <c r="H22" s="214"/>
      <c r="I22" s="270"/>
      <c r="J22" s="270"/>
      <c r="K22" s="271"/>
    </row>
    <row r="23" spans="1:11" ht="12.75">
      <c r="A23" s="221" t="s">
        <v>165</v>
      </c>
      <c r="B23" s="222"/>
      <c r="C23" s="222"/>
      <c r="D23" s="222"/>
      <c r="E23" s="222"/>
      <c r="F23" s="222"/>
      <c r="G23" s="222"/>
      <c r="H23" s="222"/>
      <c r="I23" s="1">
        <v>16</v>
      </c>
      <c r="J23" s="5"/>
      <c r="K23" s="7"/>
    </row>
    <row r="24" spans="1:11" ht="12.75">
      <c r="A24" s="221" t="s">
        <v>166</v>
      </c>
      <c r="B24" s="222"/>
      <c r="C24" s="222"/>
      <c r="D24" s="222"/>
      <c r="E24" s="222"/>
      <c r="F24" s="222"/>
      <c r="G24" s="222"/>
      <c r="H24" s="222"/>
      <c r="I24" s="1">
        <v>17</v>
      </c>
      <c r="J24" s="5"/>
      <c r="K24" s="7"/>
    </row>
    <row r="25" spans="1:11" ht="12.75">
      <c r="A25" s="221" t="s">
        <v>321</v>
      </c>
      <c r="B25" s="222"/>
      <c r="C25" s="222"/>
      <c r="D25" s="222"/>
      <c r="E25" s="222"/>
      <c r="F25" s="222"/>
      <c r="G25" s="222"/>
      <c r="H25" s="222"/>
      <c r="I25" s="1">
        <v>18</v>
      </c>
      <c r="J25" s="5"/>
      <c r="K25" s="7"/>
    </row>
    <row r="26" spans="1:11" ht="12.75">
      <c r="A26" s="221" t="s">
        <v>322</v>
      </c>
      <c r="B26" s="222"/>
      <c r="C26" s="222"/>
      <c r="D26" s="222"/>
      <c r="E26" s="222"/>
      <c r="F26" s="222"/>
      <c r="G26" s="222"/>
      <c r="H26" s="222"/>
      <c r="I26" s="1">
        <v>19</v>
      </c>
      <c r="J26" s="5"/>
      <c r="K26" s="7"/>
    </row>
    <row r="27" spans="1:11" ht="12.75">
      <c r="A27" s="221" t="s">
        <v>167</v>
      </c>
      <c r="B27" s="222"/>
      <c r="C27" s="222"/>
      <c r="D27" s="222"/>
      <c r="E27" s="222"/>
      <c r="F27" s="222"/>
      <c r="G27" s="222"/>
      <c r="H27" s="222"/>
      <c r="I27" s="1">
        <v>20</v>
      </c>
      <c r="J27" s="5"/>
      <c r="K27" s="7"/>
    </row>
    <row r="28" spans="1:11" ht="12.75">
      <c r="A28" s="224" t="s">
        <v>114</v>
      </c>
      <c r="B28" s="225"/>
      <c r="C28" s="225"/>
      <c r="D28" s="225"/>
      <c r="E28" s="225"/>
      <c r="F28" s="225"/>
      <c r="G28" s="225"/>
      <c r="H28" s="22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21" t="s">
        <v>2</v>
      </c>
      <c r="B29" s="222"/>
      <c r="C29" s="222"/>
      <c r="D29" s="222"/>
      <c r="E29" s="222"/>
      <c r="F29" s="222"/>
      <c r="G29" s="222"/>
      <c r="H29" s="222"/>
      <c r="I29" s="1">
        <v>22</v>
      </c>
      <c r="J29" s="5"/>
      <c r="K29" s="7"/>
    </row>
    <row r="30" spans="1:11" ht="12.75">
      <c r="A30" s="221" t="s">
        <v>3</v>
      </c>
      <c r="B30" s="222"/>
      <c r="C30" s="222"/>
      <c r="D30" s="222"/>
      <c r="E30" s="222"/>
      <c r="F30" s="222"/>
      <c r="G30" s="222"/>
      <c r="H30" s="222"/>
      <c r="I30" s="1">
        <v>23</v>
      </c>
      <c r="J30" s="5"/>
      <c r="K30" s="7"/>
    </row>
    <row r="31" spans="1:11" ht="12.75">
      <c r="A31" s="221" t="s">
        <v>4</v>
      </c>
      <c r="B31" s="222"/>
      <c r="C31" s="222"/>
      <c r="D31" s="222"/>
      <c r="E31" s="222"/>
      <c r="F31" s="222"/>
      <c r="G31" s="222"/>
      <c r="H31" s="222"/>
      <c r="I31" s="1">
        <v>24</v>
      </c>
      <c r="J31" s="5"/>
      <c r="K31" s="7"/>
    </row>
    <row r="32" spans="1:11" ht="12.75">
      <c r="A32" s="224" t="s">
        <v>48</v>
      </c>
      <c r="B32" s="225"/>
      <c r="C32" s="225"/>
      <c r="D32" s="225"/>
      <c r="E32" s="225"/>
      <c r="F32" s="225"/>
      <c r="G32" s="225"/>
      <c r="H32" s="22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24" t="s">
        <v>110</v>
      </c>
      <c r="B33" s="225"/>
      <c r="C33" s="225"/>
      <c r="D33" s="225"/>
      <c r="E33" s="225"/>
      <c r="F33" s="225"/>
      <c r="G33" s="225"/>
      <c r="H33" s="22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24" t="s">
        <v>111</v>
      </c>
      <c r="B34" s="225"/>
      <c r="C34" s="225"/>
      <c r="D34" s="225"/>
      <c r="E34" s="225"/>
      <c r="F34" s="225"/>
      <c r="G34" s="225"/>
      <c r="H34" s="22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3" t="s">
        <v>160</v>
      </c>
      <c r="B35" s="214"/>
      <c r="C35" s="214"/>
      <c r="D35" s="214"/>
      <c r="E35" s="214"/>
      <c r="F35" s="214"/>
      <c r="G35" s="214"/>
      <c r="H35" s="214"/>
      <c r="I35" s="270">
        <v>0</v>
      </c>
      <c r="J35" s="270"/>
      <c r="K35" s="271"/>
    </row>
    <row r="36" spans="1:11" ht="12.75">
      <c r="A36" s="221" t="s">
        <v>174</v>
      </c>
      <c r="B36" s="222"/>
      <c r="C36" s="222"/>
      <c r="D36" s="222"/>
      <c r="E36" s="222"/>
      <c r="F36" s="222"/>
      <c r="G36" s="222"/>
      <c r="H36" s="222"/>
      <c r="I36" s="1">
        <v>28</v>
      </c>
      <c r="J36" s="5"/>
      <c r="K36" s="7"/>
    </row>
    <row r="37" spans="1:11" ht="12.75">
      <c r="A37" s="221" t="s">
        <v>29</v>
      </c>
      <c r="B37" s="222"/>
      <c r="C37" s="222"/>
      <c r="D37" s="222"/>
      <c r="E37" s="222"/>
      <c r="F37" s="222"/>
      <c r="G37" s="222"/>
      <c r="H37" s="222"/>
      <c r="I37" s="1">
        <v>29</v>
      </c>
      <c r="J37" s="5"/>
      <c r="K37" s="7"/>
    </row>
    <row r="38" spans="1:11" ht="12.75">
      <c r="A38" s="221" t="s">
        <v>30</v>
      </c>
      <c r="B38" s="222"/>
      <c r="C38" s="222"/>
      <c r="D38" s="222"/>
      <c r="E38" s="222"/>
      <c r="F38" s="222"/>
      <c r="G38" s="222"/>
      <c r="H38" s="222"/>
      <c r="I38" s="1">
        <v>30</v>
      </c>
      <c r="J38" s="5"/>
      <c r="K38" s="7"/>
    </row>
    <row r="39" spans="1:11" ht="12.75">
      <c r="A39" s="224" t="s">
        <v>49</v>
      </c>
      <c r="B39" s="225"/>
      <c r="C39" s="225"/>
      <c r="D39" s="225"/>
      <c r="E39" s="225"/>
      <c r="F39" s="225"/>
      <c r="G39" s="225"/>
      <c r="H39" s="22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21" t="s">
        <v>31</v>
      </c>
      <c r="B40" s="222"/>
      <c r="C40" s="222"/>
      <c r="D40" s="222"/>
      <c r="E40" s="222"/>
      <c r="F40" s="222"/>
      <c r="G40" s="222"/>
      <c r="H40" s="222"/>
      <c r="I40" s="1">
        <v>32</v>
      </c>
      <c r="J40" s="5"/>
      <c r="K40" s="7"/>
    </row>
    <row r="41" spans="1:11" ht="12.75">
      <c r="A41" s="221" t="s">
        <v>32</v>
      </c>
      <c r="B41" s="222"/>
      <c r="C41" s="222"/>
      <c r="D41" s="222"/>
      <c r="E41" s="222"/>
      <c r="F41" s="222"/>
      <c r="G41" s="222"/>
      <c r="H41" s="222"/>
      <c r="I41" s="1">
        <v>33</v>
      </c>
      <c r="J41" s="5"/>
      <c r="K41" s="7"/>
    </row>
    <row r="42" spans="1:11" ht="12.75">
      <c r="A42" s="221" t="s">
        <v>33</v>
      </c>
      <c r="B42" s="222"/>
      <c r="C42" s="222"/>
      <c r="D42" s="222"/>
      <c r="E42" s="222"/>
      <c r="F42" s="222"/>
      <c r="G42" s="222"/>
      <c r="H42" s="222"/>
      <c r="I42" s="1">
        <v>34</v>
      </c>
      <c r="J42" s="5"/>
      <c r="K42" s="7"/>
    </row>
    <row r="43" spans="1:11" ht="12.75">
      <c r="A43" s="221" t="s">
        <v>34</v>
      </c>
      <c r="B43" s="222"/>
      <c r="C43" s="222"/>
      <c r="D43" s="222"/>
      <c r="E43" s="222"/>
      <c r="F43" s="222"/>
      <c r="G43" s="222"/>
      <c r="H43" s="222"/>
      <c r="I43" s="1">
        <v>35</v>
      </c>
      <c r="J43" s="5"/>
      <c r="K43" s="7"/>
    </row>
    <row r="44" spans="1:11" ht="12.75">
      <c r="A44" s="221" t="s">
        <v>35</v>
      </c>
      <c r="B44" s="222"/>
      <c r="C44" s="222"/>
      <c r="D44" s="222"/>
      <c r="E44" s="222"/>
      <c r="F44" s="222"/>
      <c r="G44" s="222"/>
      <c r="H44" s="222"/>
      <c r="I44" s="1">
        <v>36</v>
      </c>
      <c r="J44" s="5"/>
      <c r="K44" s="7"/>
    </row>
    <row r="45" spans="1:11" ht="12.75">
      <c r="A45" s="224" t="s">
        <v>148</v>
      </c>
      <c r="B45" s="225"/>
      <c r="C45" s="225"/>
      <c r="D45" s="225"/>
      <c r="E45" s="225"/>
      <c r="F45" s="225"/>
      <c r="G45" s="225"/>
      <c r="H45" s="22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24" t="s">
        <v>162</v>
      </c>
      <c r="B46" s="225"/>
      <c r="C46" s="225"/>
      <c r="D46" s="225"/>
      <c r="E46" s="225"/>
      <c r="F46" s="225"/>
      <c r="G46" s="225"/>
      <c r="H46" s="22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24" t="s">
        <v>163</v>
      </c>
      <c r="B47" s="225"/>
      <c r="C47" s="225"/>
      <c r="D47" s="225"/>
      <c r="E47" s="225"/>
      <c r="F47" s="225"/>
      <c r="G47" s="225"/>
      <c r="H47" s="22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24" t="s">
        <v>149</v>
      </c>
      <c r="B48" s="225"/>
      <c r="C48" s="225"/>
      <c r="D48" s="225"/>
      <c r="E48" s="225"/>
      <c r="F48" s="225"/>
      <c r="G48" s="225"/>
      <c r="H48" s="22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4" t="s">
        <v>15</v>
      </c>
      <c r="B49" s="225"/>
      <c r="C49" s="225"/>
      <c r="D49" s="225"/>
      <c r="E49" s="225"/>
      <c r="F49" s="225"/>
      <c r="G49" s="225"/>
      <c r="H49" s="22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4" t="s">
        <v>161</v>
      </c>
      <c r="B50" s="225"/>
      <c r="C50" s="225"/>
      <c r="D50" s="225"/>
      <c r="E50" s="225"/>
      <c r="F50" s="225"/>
      <c r="G50" s="225"/>
      <c r="H50" s="225"/>
      <c r="I50" s="1">
        <v>42</v>
      </c>
      <c r="J50" s="5"/>
      <c r="K50" s="7"/>
    </row>
    <row r="51" spans="1:11" ht="12.75">
      <c r="A51" s="224" t="s">
        <v>175</v>
      </c>
      <c r="B51" s="225"/>
      <c r="C51" s="225"/>
      <c r="D51" s="225"/>
      <c r="E51" s="225"/>
      <c r="F51" s="225"/>
      <c r="G51" s="225"/>
      <c r="H51" s="225"/>
      <c r="I51" s="1">
        <v>43</v>
      </c>
      <c r="J51" s="5"/>
      <c r="K51" s="7"/>
    </row>
    <row r="52" spans="1:11" ht="12.75">
      <c r="A52" s="224" t="s">
        <v>176</v>
      </c>
      <c r="B52" s="225"/>
      <c r="C52" s="225"/>
      <c r="D52" s="225"/>
      <c r="E52" s="225"/>
      <c r="F52" s="225"/>
      <c r="G52" s="225"/>
      <c r="H52" s="225"/>
      <c r="I52" s="1">
        <v>44</v>
      </c>
      <c r="J52" s="5"/>
      <c r="K52" s="7"/>
    </row>
    <row r="53" spans="1:11" ht="12.75">
      <c r="A53" s="236" t="s">
        <v>177</v>
      </c>
      <c r="B53" s="237"/>
      <c r="C53" s="237"/>
      <c r="D53" s="237"/>
      <c r="E53" s="237"/>
      <c r="F53" s="237"/>
      <c r="G53" s="237"/>
      <c r="H53" s="237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SheetLayoutView="100" zoomScalePageLayoutView="0" workbookViewId="0" topLeftCell="D1">
      <selection activeCell="J17" sqref="J17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1.7109375" style="76" bestFit="1" customWidth="1"/>
    <col min="12" max="16384" width="9.140625" style="76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5"/>
    </row>
    <row r="2" spans="1:12" ht="15.75">
      <c r="A2" s="42"/>
      <c r="B2" s="74"/>
      <c r="C2" s="286" t="s">
        <v>282</v>
      </c>
      <c r="D2" s="286"/>
      <c r="E2" s="77">
        <v>42370</v>
      </c>
      <c r="F2" s="43" t="s">
        <v>250</v>
      </c>
      <c r="G2" s="287">
        <v>42735</v>
      </c>
      <c r="H2" s="288"/>
      <c r="I2" s="74"/>
      <c r="J2" s="74"/>
      <c r="K2" s="74"/>
      <c r="L2" s="78"/>
    </row>
    <row r="3" spans="1:11" ht="23.25">
      <c r="A3" s="289" t="s">
        <v>59</v>
      </c>
      <c r="B3" s="289"/>
      <c r="C3" s="289"/>
      <c r="D3" s="289"/>
      <c r="E3" s="289"/>
      <c r="F3" s="289"/>
      <c r="G3" s="289"/>
      <c r="H3" s="289"/>
      <c r="I3" s="81" t="s">
        <v>305</v>
      </c>
      <c r="J3" s="82" t="s">
        <v>150</v>
      </c>
      <c r="K3" s="82" t="s">
        <v>151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84">
        <v>2</v>
      </c>
      <c r="J4" s="83" t="s">
        <v>283</v>
      </c>
      <c r="K4" s="83" t="s">
        <v>284</v>
      </c>
    </row>
    <row r="5" spans="1:11" ht="12.75">
      <c r="A5" s="291" t="s">
        <v>285</v>
      </c>
      <c r="B5" s="292"/>
      <c r="C5" s="292"/>
      <c r="D5" s="292"/>
      <c r="E5" s="292"/>
      <c r="F5" s="292"/>
      <c r="G5" s="292"/>
      <c r="H5" s="292"/>
      <c r="I5" s="44">
        <v>1</v>
      </c>
      <c r="J5" s="45">
        <v>9000000000</v>
      </c>
      <c r="K5" s="45">
        <v>9000000000</v>
      </c>
    </row>
    <row r="6" spans="1:11" ht="12.75">
      <c r="A6" s="291" t="s">
        <v>286</v>
      </c>
      <c r="B6" s="292"/>
      <c r="C6" s="292"/>
      <c r="D6" s="292"/>
      <c r="E6" s="292"/>
      <c r="F6" s="292"/>
      <c r="G6" s="292"/>
      <c r="H6" s="292"/>
      <c r="I6" s="44">
        <v>2</v>
      </c>
      <c r="J6" s="46">
        <v>330000000</v>
      </c>
      <c r="K6" s="46">
        <v>20000000</v>
      </c>
    </row>
    <row r="7" spans="1:11" ht="12.75">
      <c r="A7" s="291" t="s">
        <v>287</v>
      </c>
      <c r="B7" s="292"/>
      <c r="C7" s="292"/>
      <c r="D7" s="292"/>
      <c r="E7" s="292"/>
      <c r="F7" s="292"/>
      <c r="G7" s="292"/>
      <c r="H7" s="292"/>
      <c r="I7" s="44">
        <v>3</v>
      </c>
      <c r="J7" s="7">
        <v>1641000000</v>
      </c>
      <c r="K7" s="46">
        <v>1647000000</v>
      </c>
    </row>
    <row r="8" spans="1:11" ht="12.75">
      <c r="A8" s="291" t="s">
        <v>288</v>
      </c>
      <c r="B8" s="292"/>
      <c r="C8" s="292"/>
      <c r="D8" s="292"/>
      <c r="E8" s="292"/>
      <c r="F8" s="292"/>
      <c r="G8" s="292"/>
      <c r="H8" s="292"/>
      <c r="I8" s="44">
        <v>4</v>
      </c>
      <c r="J8" s="7">
        <v>816000000</v>
      </c>
      <c r="K8" s="46">
        <v>-334000000</v>
      </c>
    </row>
    <row r="9" spans="1:11" ht="12.75">
      <c r="A9" s="291" t="s">
        <v>289</v>
      </c>
      <c r="B9" s="292"/>
      <c r="C9" s="292"/>
      <c r="D9" s="292"/>
      <c r="E9" s="292"/>
      <c r="F9" s="292"/>
      <c r="G9" s="292"/>
      <c r="H9" s="292"/>
      <c r="I9" s="44">
        <v>5</v>
      </c>
      <c r="J9" s="7">
        <v>-1418000000</v>
      </c>
      <c r="K9" s="46">
        <v>101000000</v>
      </c>
    </row>
    <row r="10" spans="1:11" ht="12.75">
      <c r="A10" s="291" t="s">
        <v>290</v>
      </c>
      <c r="B10" s="292"/>
      <c r="C10" s="292"/>
      <c r="D10" s="292"/>
      <c r="E10" s="292"/>
      <c r="F10" s="292"/>
      <c r="G10" s="292"/>
      <c r="H10" s="292"/>
      <c r="I10" s="44">
        <v>6</v>
      </c>
      <c r="J10" s="7"/>
      <c r="K10" s="46"/>
    </row>
    <row r="11" spans="1:11" ht="12.75">
      <c r="A11" s="291" t="s">
        <v>291</v>
      </c>
      <c r="B11" s="292"/>
      <c r="C11" s="292"/>
      <c r="D11" s="292"/>
      <c r="E11" s="292"/>
      <c r="F11" s="292"/>
      <c r="G11" s="292"/>
      <c r="H11" s="292"/>
      <c r="I11" s="44">
        <v>7</v>
      </c>
      <c r="J11" s="7"/>
      <c r="K11" s="46"/>
    </row>
    <row r="12" spans="1:11" ht="12.75">
      <c r="A12" s="291" t="s">
        <v>292</v>
      </c>
      <c r="B12" s="292"/>
      <c r="C12" s="292"/>
      <c r="D12" s="292"/>
      <c r="E12" s="292"/>
      <c r="F12" s="292"/>
      <c r="G12" s="292"/>
      <c r="H12" s="292"/>
      <c r="I12" s="44">
        <v>8</v>
      </c>
      <c r="J12" s="7">
        <v>216000000</v>
      </c>
      <c r="K12" s="46">
        <v>299000000</v>
      </c>
    </row>
    <row r="13" spans="1:11" ht="12.75">
      <c r="A13" s="291" t="s">
        <v>293</v>
      </c>
      <c r="B13" s="292"/>
      <c r="C13" s="292"/>
      <c r="D13" s="292"/>
      <c r="E13" s="292"/>
      <c r="F13" s="292"/>
      <c r="G13" s="292"/>
      <c r="H13" s="292"/>
      <c r="I13" s="44">
        <v>9</v>
      </c>
      <c r="J13" s="46"/>
      <c r="K13" s="46"/>
    </row>
    <row r="14" spans="1:11" ht="12.75">
      <c r="A14" s="293" t="s">
        <v>294</v>
      </c>
      <c r="B14" s="294"/>
      <c r="C14" s="294"/>
      <c r="D14" s="294"/>
      <c r="E14" s="294"/>
      <c r="F14" s="294"/>
      <c r="G14" s="294"/>
      <c r="H14" s="294"/>
      <c r="I14" s="44">
        <v>10</v>
      </c>
      <c r="J14" s="79">
        <f>SUM(J5:J13)</f>
        <v>10585000000</v>
      </c>
      <c r="K14" s="79">
        <f>SUM(K5:K13)</f>
        <v>10733000000</v>
      </c>
    </row>
    <row r="15" spans="1:11" ht="12.75" customHeight="1">
      <c r="A15" s="291" t="s">
        <v>295</v>
      </c>
      <c r="B15" s="292"/>
      <c r="C15" s="292"/>
      <c r="D15" s="292"/>
      <c r="E15" s="292"/>
      <c r="F15" s="292"/>
      <c r="G15" s="292"/>
      <c r="H15" s="292"/>
      <c r="I15" s="44">
        <v>11</v>
      </c>
      <c r="J15" s="46">
        <v>358000000</v>
      </c>
      <c r="K15" s="46">
        <v>3000000</v>
      </c>
    </row>
    <row r="16" spans="1:11" ht="12.75">
      <c r="A16" s="291" t="s">
        <v>296</v>
      </c>
      <c r="B16" s="292"/>
      <c r="C16" s="292"/>
      <c r="D16" s="292"/>
      <c r="E16" s="292"/>
      <c r="F16" s="292"/>
      <c r="G16" s="292"/>
      <c r="H16" s="292"/>
      <c r="I16" s="44">
        <v>12</v>
      </c>
      <c r="J16" s="46"/>
      <c r="K16" s="46"/>
    </row>
    <row r="17" spans="1:11" ht="12.75">
      <c r="A17" s="291" t="s">
        <v>297</v>
      </c>
      <c r="B17" s="292"/>
      <c r="C17" s="292"/>
      <c r="D17" s="292"/>
      <c r="E17" s="292"/>
      <c r="F17" s="292"/>
      <c r="G17" s="292"/>
      <c r="H17" s="292"/>
      <c r="I17" s="44">
        <v>13</v>
      </c>
      <c r="J17" s="46"/>
      <c r="K17" s="46"/>
    </row>
    <row r="18" spans="1:11" ht="12.75">
      <c r="A18" s="291" t="s">
        <v>298</v>
      </c>
      <c r="B18" s="292"/>
      <c r="C18" s="292"/>
      <c r="D18" s="292"/>
      <c r="E18" s="292"/>
      <c r="F18" s="292"/>
      <c r="G18" s="292"/>
      <c r="H18" s="292"/>
      <c r="I18" s="44">
        <v>14</v>
      </c>
      <c r="J18" s="46"/>
      <c r="K18" s="46"/>
    </row>
    <row r="19" spans="1:11" ht="12.75">
      <c r="A19" s="291" t="s">
        <v>299</v>
      </c>
      <c r="B19" s="292"/>
      <c r="C19" s="292"/>
      <c r="D19" s="292"/>
      <c r="E19" s="292"/>
      <c r="F19" s="292"/>
      <c r="G19" s="292"/>
      <c r="H19" s="292"/>
      <c r="I19" s="44">
        <v>15</v>
      </c>
      <c r="J19" s="46"/>
      <c r="K19" s="46"/>
    </row>
    <row r="20" spans="1:11" ht="12.75">
      <c r="A20" s="291" t="s">
        <v>300</v>
      </c>
      <c r="B20" s="292"/>
      <c r="C20" s="292"/>
      <c r="D20" s="292"/>
      <c r="E20" s="292"/>
      <c r="F20" s="292"/>
      <c r="G20" s="292"/>
      <c r="H20" s="292"/>
      <c r="I20" s="44">
        <v>16</v>
      </c>
      <c r="J20" s="46">
        <v>-1433000000</v>
      </c>
      <c r="K20" s="46">
        <v>9000000</v>
      </c>
    </row>
    <row r="21" spans="1:11" ht="12.75">
      <c r="A21" s="293" t="s">
        <v>301</v>
      </c>
      <c r="B21" s="294"/>
      <c r="C21" s="294"/>
      <c r="D21" s="294"/>
      <c r="E21" s="294"/>
      <c r="F21" s="294"/>
      <c r="G21" s="294"/>
      <c r="H21" s="294"/>
      <c r="I21" s="44">
        <v>17</v>
      </c>
      <c r="J21" s="80">
        <f>SUM(J15:J20)</f>
        <v>-1075000000</v>
      </c>
      <c r="K21" s="80">
        <f>SUM(K15:K20)</f>
        <v>12000000</v>
      </c>
    </row>
    <row r="22" spans="1:11" ht="12.75">
      <c r="A22" s="303"/>
      <c r="B22" s="304"/>
      <c r="C22" s="304"/>
      <c r="D22" s="304"/>
      <c r="E22" s="304"/>
      <c r="F22" s="304"/>
      <c r="G22" s="304"/>
      <c r="H22" s="304"/>
      <c r="I22" s="305"/>
      <c r="J22" s="305"/>
      <c r="K22" s="306"/>
    </row>
    <row r="23" spans="1:11" ht="12.75">
      <c r="A23" s="295" t="s">
        <v>302</v>
      </c>
      <c r="B23" s="296"/>
      <c r="C23" s="296"/>
      <c r="D23" s="296"/>
      <c r="E23" s="296"/>
      <c r="F23" s="296"/>
      <c r="G23" s="296"/>
      <c r="H23" s="296"/>
      <c r="I23" s="47">
        <v>18</v>
      </c>
      <c r="J23" s="6">
        <v>10585000000</v>
      </c>
      <c r="K23" s="45">
        <v>10733000000</v>
      </c>
    </row>
    <row r="24" spans="1:11" ht="17.25" customHeight="1">
      <c r="A24" s="297" t="s">
        <v>303</v>
      </c>
      <c r="B24" s="298"/>
      <c r="C24" s="298"/>
      <c r="D24" s="298"/>
      <c r="E24" s="298"/>
      <c r="F24" s="298"/>
      <c r="G24" s="298"/>
      <c r="H24" s="298"/>
      <c r="I24" s="48">
        <v>19</v>
      </c>
      <c r="J24" s="61"/>
      <c r="K24" s="80">
        <v>-136000000</v>
      </c>
    </row>
    <row r="25" spans="1:11" ht="30" customHeight="1">
      <c r="A25" s="299" t="s">
        <v>304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15:H15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F27" sqref="F26:F2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7" t="s">
        <v>280</v>
      </c>
      <c r="B2" s="307"/>
      <c r="C2" s="307"/>
      <c r="D2" s="307"/>
      <c r="E2" s="307"/>
      <c r="F2" s="307"/>
      <c r="G2" s="307"/>
      <c r="H2" s="307"/>
      <c r="I2" s="307"/>
      <c r="J2" s="307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8" t="s">
        <v>316</v>
      </c>
      <c r="B4" s="308"/>
      <c r="C4" s="308"/>
      <c r="D4" s="308"/>
      <c r="E4" s="308"/>
      <c r="F4" s="308"/>
      <c r="G4" s="308"/>
      <c r="H4" s="308"/>
      <c r="I4" s="308"/>
      <c r="J4" s="308"/>
    </row>
    <row r="5" spans="1:10" ht="12.7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ht="12.7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</row>
    <row r="8" spans="1:10" ht="12.75" customHeight="1">
      <c r="A8" s="308"/>
      <c r="B8" s="308"/>
      <c r="C8" s="308"/>
      <c r="D8" s="308"/>
      <c r="E8" s="308"/>
      <c r="F8" s="308"/>
      <c r="G8" s="308"/>
      <c r="H8" s="308"/>
      <c r="I8" s="308"/>
      <c r="J8" s="308"/>
    </row>
    <row r="9" spans="1:10" ht="12.75" customHeight="1">
      <c r="A9" s="308"/>
      <c r="B9" s="308"/>
      <c r="C9" s="308"/>
      <c r="D9" s="308"/>
      <c r="E9" s="308"/>
      <c r="F9" s="308"/>
      <c r="G9" s="308"/>
      <c r="H9" s="308"/>
      <c r="I9" s="308"/>
      <c r="J9" s="308"/>
    </row>
    <row r="10" spans="1:10" ht="12.75" customHeight="1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0" ht="12.75">
      <c r="A11" s="309"/>
      <c r="B11" s="309"/>
      <c r="C11" s="309"/>
      <c r="D11" s="309"/>
      <c r="E11" s="309"/>
      <c r="F11" s="309"/>
      <c r="G11" s="309"/>
      <c r="H11" s="309"/>
      <c r="I11" s="309"/>
      <c r="J11" s="309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Bogunović Katarina</cp:lastModifiedBy>
  <cp:lastPrinted>2016-12-01T10:01:58Z</cp:lastPrinted>
  <dcterms:created xsi:type="dcterms:W3CDTF">2008-10-17T11:51:54Z</dcterms:created>
  <dcterms:modified xsi:type="dcterms:W3CDTF">2017-02-19T16:42:22Z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TFI_POD_INA GRUPA-30 06 2016 - hrv.xls</vt:lpwstr>
  </property>
</Properties>
</file>