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NT_D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<sst xmlns="http://schemas.openxmlformats.org/spreadsheetml/2006/main" count="415" uniqueCount="361">
  <si>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</si>
  <si>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</si>
  <si>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</si>
  <si>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</si>
  <si>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</si>
  <si>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</si>
  <si>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</si>
  <si>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</si>
  <si>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</si>
  <si>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</si>
  <si>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</si>
  <si>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</si>
  <si>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</si>
  <si>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</si>
  <si>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</si>
  <si>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</si>
  <si>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</si>
  <si>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</si>
  <si>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</si>
  <si>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</si>
  <si>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</si>
  <si>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</si>
  <si>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</si>
  <si>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</si>
  <si>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</si>
  <si>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</si>
  <si>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</si>
  <si>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</si>
  <si>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</si>
  <si>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</si>
  <si>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</si>
  <si>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</si>
  <si>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</si>
  <si>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</si>
  <si>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</si>
  <si>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</si>
  <si>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</si>
  <si>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</si>
  <si>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</si>
  <si>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</si>
  <si>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</si>
  <si>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</si>
  <si>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</si>
  <si>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</si>
  <si>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</si>
  <si>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</si>
  <si>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</si>
  <si>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</si>
  <si>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</si>
  <si>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</si>
  <si>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</si>
  <si>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</si>
  <si>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</si>
  <si>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</si>
  <si>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</si>
  <si>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</si>
  <si>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</si>
  <si>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</si>
  <si>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</si>
  <si>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</si>
  <si>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</si>
  <si>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</si>
  <si>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</si>
  <si>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</si>
  <si>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</si>
  <si>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</si>
  <si>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</si>
  <si>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</si>
  <si>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</si>
  <si>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</si>
  <si>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</si>
  <si>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</si>
  <si>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</si>
  <si>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</si>
  <si>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</si>
  <si>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</si>
  <si>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</si>
  <si>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</si>
  <si>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</si>
  <si>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</si>
  <si>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</si>
  <si>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</si>
  <si>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</si>
  <si>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</si>
  <si>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</si>
  <si>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</si>
  <si>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</si>
  <si>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</si>
  <si>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</si>
  <si>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</si>
  <si>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</si>
  <si>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</si>
  <si>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</si>
  <si>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</si>
  <si>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</si>
  <si>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</si>
  <si>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</si>
  <si>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</si>
  <si>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</si>
  <si>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</si>
  <si>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</si>
  <si>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</si>
  <si>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</si>
  <si>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</si>
  <si>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</si>
  <si>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</si>
  <si>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</si>
  <si>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</si>
  <si>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</si>
  <si>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</si>
  <si>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</si>
  <si>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</si>
  <si>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</si>
  <si>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</si>
  <si>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</si>
  <si>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</si>
  <si>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</si>
  <si>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</si>
  <si>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</si>
  <si>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</si>
  <si>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</si>
  <si>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</si>
  <si>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</si>
  <si>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</si>
  <si>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</si>
  <si>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</si>
  <si>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</si>
  <si>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</si>
  <si>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</si>
  <si>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</si>
  <si>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</si>
  <si>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</si>
  <si>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</si>
  <si>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</si>
  <si>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</si>
  <si>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</si>
  <si>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</si>
  <si>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</si>
  <si>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</si>
  <si>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</si>
  <si>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</si>
  <si>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</si>
  <si>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</si>
  <si>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</si>
  <si>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</si>
  <si>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</si>
  <si>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</si>
  <si>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</si>
  <si>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</si>
  <si>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</si>
  <si>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</si>
  <si>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</si>
  <si>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</si>
  <si>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</si>
  <si>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</si>
  <si>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</si>
  <si>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</si>
  <si>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</si>
  <si>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</si>
  <si>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</si>
  <si>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</si>
  <si>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</si>
  <si>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</si>
  <si>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</si>
  <si>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</si>
  <si>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</si>
  <si>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</si>
  <si>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</si>
  <si>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</si>
  <si>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</si>
  <si>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</si>
  <si>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</si>
  <si>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</si>
  <si>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</si>
  <si>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</si>
  <si>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</si>
  <si>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</si>
  <si>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</si>
  <si>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</si>
  <si>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</si>
  <si>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</si>
  <si>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</si>
  <si>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</si>
  <si>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</si>
  <si>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</si>
  <si>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</si>
  <si>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</si>
  <si>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</si>
  <si>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</si>
  <si>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</si>
  <si>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</si>
  <si>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</si>
  <si>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</si>
  <si>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</si>
  <si>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</si>
  <si>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</si>
  <si>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</si>
  <si>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</si>
  <si>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</si>
  <si>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</si>
  <si>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</si>
  <si>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</si>
  <si>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</si>
  <si>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</si>
  <si>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</si>
  <si>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</si>
  <si>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</si>
  <si>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</si>
  <si>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</si>
  <si>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</si>
  <si>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</si>
  <si>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</si>
  <si>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</si>
  <si>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</si>
  <si>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</si>
  <si>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</si>
  <si>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</si>
  <si>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</si>
  <si>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</si>
  <si>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</si>
  <si>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</si>
  <si>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</si>
  <si>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</si>
  <si>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</si>
  <si>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</si>
  <si>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</si>
  <si>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</si>
  <si>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</si>
  <si>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</si>
  <si>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</si>
  <si>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</si>
  <si>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</si>
  <si>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</si>
  <si>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</si>
  <si>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</si>
  <si>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</si>
  <si>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</si>
  <si>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</si>
  <si>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</si>
  <si>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</si>
  <si>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</si>
  <si>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</si>
  <si>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</si>
  <si>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</si>
  <si>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</si>
  <si>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</si>
  <si>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</si>
  <si>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</si>
  <si>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</si>
  <si>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</si>
  <si>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</si>
  <si>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</si>
  <si>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</si>
  <si>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</si>
  <si>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</si>
  <si>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</si>
  <si>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</si>
  <si>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</si>
  <si>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</si>
  <si>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</si>
  <si>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</si>
  <si>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</si>
  <si>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</si>
  <si>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</si>
  <si>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</si>
  <si>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</si>
  <si>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</si>
  <si>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</si>
  <si>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</si>
  <si>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</si>
  <si>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</si>
  <si>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</si>
  <si>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</si>
  <si>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</si>
  <si>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</si>
  <si>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</si>
  <si>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</si>
  <si>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</si>
  <si>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</si>
  <si>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</si>
  <si>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</si>
  <si>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</si>
  <si>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</si>
  <si>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</si>
  <si>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</si>
  <si>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</si>
  <si>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</si>
  <si>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</si>
  <si>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</si>
  <si>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</si>
  <si>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</si>
  <si>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</si>
  <si>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</si>
  <si>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</si>
  <si>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</si>
  <si>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</si>
  <si>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</si>
  <si>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</si>
  <si>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</si>
  <si>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</si>
  <si>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</si>
  <si>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</si>
  <si>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</si>
  <si>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</si>
  <si>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</si>
  <si>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</si>
  <si>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</si>
  <si>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</si>
  <si>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</si>
  <si>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</si>
  <si>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</si>
  <si>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</si>
  <si>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</si>
  <si>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</si>
  <si>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</si>
  <si>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</si>
  <si>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</si>
  <si>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</si>
  <si>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</si>
  <si>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</si>
  <si>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</si>
  <si>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</si>
  <si>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</si>
  <si>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</si>
  <si>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</si>
  <si>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</si>
  <si>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</si>
  <si>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</si>
  <si>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</si>
  <si>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</si>
  <si>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</si>
  <si>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</si>
  <si>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GRAD ZAGREB</t>
  </si>
  <si>
    <t>DA</t>
  </si>
  <si>
    <t>1920</t>
  </si>
  <si>
    <t>CROSCO d.o.o.</t>
  </si>
  <si>
    <t>STSI - INTEGRIRANI TEHNIČKI SERVISI d.o.o.</t>
  </si>
  <si>
    <t>HOLDINA d.o.o. Sarajevo</t>
  </si>
  <si>
    <t xml:space="preserve">INA Maziva d.o.o. </t>
  </si>
  <si>
    <t>INA - CRNA GORA d.o.o.</t>
  </si>
  <si>
    <t xml:space="preserve">Zagreb, Av. V. Holjevca 10 </t>
  </si>
  <si>
    <t>Zagreb, Grada Vukovara 18</t>
  </si>
  <si>
    <t>Zagreb, Lovinčićeva bb</t>
  </si>
  <si>
    <t>Sarajevo, Ul. Aziza Šaćirbegović 4 b</t>
  </si>
  <si>
    <t>Zagreb, Radnička cesta 175</t>
  </si>
  <si>
    <t>Podgorica, Ul.J.Popovića Lipovca 24</t>
  </si>
  <si>
    <t>01245449</t>
  </si>
  <si>
    <t>1600915</t>
  </si>
  <si>
    <t>65-01-0857-08</t>
  </si>
  <si>
    <t>1615912</t>
  </si>
  <si>
    <t>5-0098260/015</t>
  </si>
  <si>
    <t>TOP - Računovodstvo servisi d.o.o.</t>
  </si>
  <si>
    <t>64603058187</t>
  </si>
  <si>
    <t>Ratko Marković</t>
  </si>
  <si>
    <t>01 612 3143</t>
  </si>
  <si>
    <t>Ratko.Markovic@trs.ina.hr</t>
  </si>
  <si>
    <t>Zoltán Sándor Áldott</t>
  </si>
  <si>
    <t>Obveznik: INA - Industrija nafte d.d. Zagreb</t>
  </si>
  <si>
    <t>Obveznik: INA-INDUSTRIJA NAFTE,  d.d.</t>
  </si>
  <si>
    <t>u razdoblju 01.01.2016. do 30.06.2016.</t>
  </si>
  <si>
    <t>stanje na dan 30.06.2016.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</si>
</sst>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Ratko.Markovic@trs.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40">
      <selection activeCell="C46" sqref="C46:I4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3" t="s">
        <v>248</v>
      </c>
      <c r="B1" s="194"/>
      <c r="C1" s="19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3" t="s">
        <v>249</v>
      </c>
      <c r="B2" s="144"/>
      <c r="C2" s="144"/>
      <c r="D2" s="145"/>
      <c r="E2" s="120">
        <v>42370</v>
      </c>
      <c r="F2" s="12"/>
      <c r="G2" s="13" t="s">
        <v>250</v>
      </c>
      <c r="H2" s="120">
        <v>42551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6" t="s">
        <v>317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9" t="s">
        <v>251</v>
      </c>
      <c r="B6" s="150"/>
      <c r="C6" s="141" t="s">
        <v>323</v>
      </c>
      <c r="D6" s="14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51" t="s">
        <v>252</v>
      </c>
      <c r="B8" s="152"/>
      <c r="C8" s="141" t="s">
        <v>324</v>
      </c>
      <c r="D8" s="14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8" t="s">
        <v>253</v>
      </c>
      <c r="B10" s="139"/>
      <c r="C10" s="141" t="s">
        <v>325</v>
      </c>
      <c r="D10" s="14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0"/>
      <c r="B11" s="13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9" t="s">
        <v>254</v>
      </c>
      <c r="B12" s="150"/>
      <c r="C12" s="153" t="s">
        <v>326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9" t="s">
        <v>255</v>
      </c>
      <c r="B14" s="150"/>
      <c r="C14" s="156" t="s">
        <v>327</v>
      </c>
      <c r="D14" s="157"/>
      <c r="E14" s="16"/>
      <c r="F14" s="153" t="s">
        <v>328</v>
      </c>
      <c r="G14" s="154"/>
      <c r="H14" s="154"/>
      <c r="I14" s="15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9" t="s">
        <v>256</v>
      </c>
      <c r="B16" s="150"/>
      <c r="C16" s="153" t="s">
        <v>329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9" t="s">
        <v>257</v>
      </c>
      <c r="B18" s="150"/>
      <c r="C18" s="158" t="s">
        <v>330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9" t="s">
        <v>258</v>
      </c>
      <c r="B20" s="150"/>
      <c r="C20" s="158" t="s">
        <v>331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9" t="s">
        <v>259</v>
      </c>
      <c r="B22" s="150"/>
      <c r="C22" s="127">
        <v>133</v>
      </c>
      <c r="D22" s="163" t="s">
        <v>328</v>
      </c>
      <c r="E22" s="164"/>
      <c r="F22" s="165"/>
      <c r="G22" s="149"/>
      <c r="H22" s="16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9" t="s">
        <v>260</v>
      </c>
      <c r="B24" s="150"/>
      <c r="C24" s="127">
        <v>21</v>
      </c>
      <c r="D24" s="163" t="s">
        <v>332</v>
      </c>
      <c r="E24" s="164"/>
      <c r="F24" s="164"/>
      <c r="G24" s="165"/>
      <c r="H24" s="51" t="s">
        <v>261</v>
      </c>
      <c r="I24" s="121">
        <v>10580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9" t="s">
        <v>262</v>
      </c>
      <c r="B26" s="150"/>
      <c r="C26" s="122" t="s">
        <v>333</v>
      </c>
      <c r="D26" s="25"/>
      <c r="E26" s="33"/>
      <c r="F26" s="24"/>
      <c r="G26" s="167" t="s">
        <v>263</v>
      </c>
      <c r="H26" s="150"/>
      <c r="I26" s="123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5" t="s">
        <v>326</v>
      </c>
      <c r="B30" s="176"/>
      <c r="C30" s="176"/>
      <c r="D30" s="177"/>
      <c r="E30" s="175" t="s">
        <v>340</v>
      </c>
      <c r="F30" s="176"/>
      <c r="G30" s="176"/>
      <c r="H30" s="141" t="s">
        <v>323</v>
      </c>
      <c r="I30" s="142"/>
      <c r="J30" s="10"/>
      <c r="K30" s="10"/>
      <c r="L30" s="10"/>
    </row>
    <row r="31" spans="1:12" ht="12.75">
      <c r="A31" s="94"/>
      <c r="B31" s="22"/>
      <c r="C31" s="21"/>
      <c r="D31" s="178"/>
      <c r="E31" s="178"/>
      <c r="F31" s="178"/>
      <c r="G31" s="179"/>
      <c r="H31" s="16"/>
      <c r="I31" s="101"/>
      <c r="J31" s="10"/>
      <c r="K31" s="10"/>
      <c r="L31" s="10"/>
    </row>
    <row r="32" spans="1:12" ht="12.75">
      <c r="A32" s="175" t="s">
        <v>335</v>
      </c>
      <c r="B32" s="176"/>
      <c r="C32" s="176"/>
      <c r="D32" s="177"/>
      <c r="E32" s="175" t="s">
        <v>341</v>
      </c>
      <c r="F32" s="176"/>
      <c r="G32" s="176"/>
      <c r="H32" s="141" t="s">
        <v>346</v>
      </c>
      <c r="I32" s="142"/>
      <c r="J32" s="10"/>
      <c r="K32" s="10"/>
      <c r="L32" s="10"/>
    </row>
    <row r="33" spans="1:12" ht="12.75">
      <c r="A33" s="128"/>
      <c r="B33" s="129"/>
      <c r="C33" s="130"/>
      <c r="D33" s="131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5" t="s">
        <v>336</v>
      </c>
      <c r="B34" s="180"/>
      <c r="C34" s="180"/>
      <c r="D34" s="181"/>
      <c r="E34" s="175" t="s">
        <v>342</v>
      </c>
      <c r="F34" s="176"/>
      <c r="G34" s="176"/>
      <c r="H34" s="141" t="s">
        <v>347</v>
      </c>
      <c r="I34" s="142"/>
      <c r="J34" s="10"/>
      <c r="K34" s="10"/>
      <c r="L34" s="10"/>
    </row>
    <row r="35" spans="1:12" ht="12.75">
      <c r="A35" s="132"/>
      <c r="B35" s="133"/>
      <c r="C35" s="182"/>
      <c r="D35" s="183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5" t="s">
        <v>337</v>
      </c>
      <c r="B36" s="176"/>
      <c r="C36" s="176"/>
      <c r="D36" s="177"/>
      <c r="E36" s="175" t="s">
        <v>343</v>
      </c>
      <c r="F36" s="176"/>
      <c r="G36" s="176"/>
      <c r="H36" s="141" t="s">
        <v>348</v>
      </c>
      <c r="I36" s="142"/>
      <c r="J36" s="10"/>
      <c r="K36" s="10"/>
      <c r="L36" s="10"/>
    </row>
    <row r="37" spans="1:12" ht="12.75">
      <c r="A37" s="132"/>
      <c r="B37" s="133"/>
      <c r="C37" s="182"/>
      <c r="D37" s="183"/>
      <c r="E37" s="16"/>
      <c r="F37" s="184"/>
      <c r="G37" s="185"/>
      <c r="H37" s="16"/>
      <c r="I37" s="95"/>
      <c r="J37" s="10"/>
      <c r="K37" s="10"/>
      <c r="L37" s="10"/>
    </row>
    <row r="38" spans="1:12" ht="12.75">
      <c r="A38" s="175" t="s">
        <v>338</v>
      </c>
      <c r="B38" s="176"/>
      <c r="C38" s="176"/>
      <c r="D38" s="177"/>
      <c r="E38" s="175" t="s">
        <v>344</v>
      </c>
      <c r="F38" s="176"/>
      <c r="G38" s="176"/>
      <c r="H38" s="141" t="s">
        <v>349</v>
      </c>
      <c r="I38" s="142"/>
      <c r="J38" s="10"/>
      <c r="K38" s="10"/>
      <c r="L38" s="10"/>
    </row>
    <row r="39" spans="1:12" ht="12.75">
      <c r="A39" s="132"/>
      <c r="B39" s="133"/>
      <c r="C39" s="134"/>
      <c r="D39" s="135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5" t="s">
        <v>339</v>
      </c>
      <c r="B40" s="176"/>
      <c r="C40" s="176"/>
      <c r="D40" s="177"/>
      <c r="E40" s="175" t="s">
        <v>345</v>
      </c>
      <c r="F40" s="176"/>
      <c r="G40" s="176"/>
      <c r="H40" s="141" t="s">
        <v>350</v>
      </c>
      <c r="I40" s="14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8" t="s">
        <v>267</v>
      </c>
      <c r="B44" s="189"/>
      <c r="C44" s="141" t="s">
        <v>352</v>
      </c>
      <c r="D44" s="142"/>
      <c r="E44" s="26"/>
      <c r="F44" s="153" t="s">
        <v>351</v>
      </c>
      <c r="G44" s="176"/>
      <c r="H44" s="176"/>
      <c r="I44" s="177"/>
      <c r="J44" s="10"/>
      <c r="K44" s="10"/>
      <c r="L44" s="10"/>
    </row>
    <row r="45" spans="1:12" ht="12.75">
      <c r="A45" s="103"/>
      <c r="B45" s="30"/>
      <c r="C45" s="184"/>
      <c r="D45" s="185"/>
      <c r="E45" s="16"/>
      <c r="F45" s="184"/>
      <c r="G45" s="186"/>
      <c r="H45" s="35"/>
      <c r="I45" s="107"/>
      <c r="J45" s="10"/>
      <c r="K45" s="10"/>
      <c r="L45" s="10"/>
    </row>
    <row r="46" spans="1:12" ht="12.75">
      <c r="A46" s="138" t="s">
        <v>268</v>
      </c>
      <c r="B46" s="189"/>
      <c r="C46" s="153" t="s">
        <v>353</v>
      </c>
      <c r="D46" s="187"/>
      <c r="E46" s="187"/>
      <c r="F46" s="187"/>
      <c r="G46" s="187"/>
      <c r="H46" s="187"/>
      <c r="I46" s="18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8" t="s">
        <v>270</v>
      </c>
      <c r="B48" s="189"/>
      <c r="C48" s="190" t="s">
        <v>354</v>
      </c>
      <c r="D48" s="191"/>
      <c r="E48" s="192"/>
      <c r="F48" s="16"/>
      <c r="G48" s="51" t="s">
        <v>271</v>
      </c>
      <c r="H48" s="190"/>
      <c r="I48" s="19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8" t="s">
        <v>257</v>
      </c>
      <c r="B50" s="189"/>
      <c r="C50" s="201" t="s">
        <v>355</v>
      </c>
      <c r="D50" s="191"/>
      <c r="E50" s="191"/>
      <c r="F50" s="191"/>
      <c r="G50" s="191"/>
      <c r="H50" s="191"/>
      <c r="I50" s="19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9" t="s">
        <v>272</v>
      </c>
      <c r="B52" s="150"/>
      <c r="C52" s="202" t="s">
        <v>356</v>
      </c>
      <c r="D52" s="203"/>
      <c r="E52" s="203"/>
      <c r="F52" s="203"/>
      <c r="G52" s="203"/>
      <c r="H52" s="203"/>
      <c r="I52" s="204"/>
      <c r="J52" s="10"/>
      <c r="K52" s="10"/>
      <c r="L52" s="10"/>
    </row>
    <row r="53" spans="1:12" ht="12.75">
      <c r="A53" s="108"/>
      <c r="B53" s="20"/>
      <c r="C53" s="195" t="s">
        <v>273</v>
      </c>
      <c r="D53" s="195"/>
      <c r="E53" s="195"/>
      <c r="F53" s="195"/>
      <c r="G53" s="195"/>
      <c r="H53" s="19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05" t="s">
        <v>274</v>
      </c>
      <c r="C55" s="206"/>
      <c r="D55" s="206"/>
      <c r="E55" s="20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207" t="s">
        <v>306</v>
      </c>
      <c r="C56" s="208"/>
      <c r="D56" s="208"/>
      <c r="E56" s="208"/>
      <c r="F56" s="208"/>
      <c r="G56" s="208"/>
      <c r="H56" s="208"/>
      <c r="I56" s="209"/>
      <c r="J56" s="10"/>
      <c r="K56" s="10"/>
      <c r="L56" s="10"/>
    </row>
    <row r="57" spans="1:12" ht="12.75">
      <c r="A57" s="108"/>
      <c r="B57" s="207" t="s">
        <v>307</v>
      </c>
      <c r="C57" s="208"/>
      <c r="D57" s="208"/>
      <c r="E57" s="208"/>
      <c r="F57" s="208"/>
      <c r="G57" s="208"/>
      <c r="H57" s="208"/>
      <c r="I57" s="110"/>
      <c r="J57" s="10"/>
      <c r="K57" s="10"/>
      <c r="L57" s="10"/>
    </row>
    <row r="58" spans="1:12" ht="12.75">
      <c r="A58" s="108"/>
      <c r="B58" s="207" t="s">
        <v>308</v>
      </c>
      <c r="C58" s="208"/>
      <c r="D58" s="208"/>
      <c r="E58" s="208"/>
      <c r="F58" s="208"/>
      <c r="G58" s="208"/>
      <c r="H58" s="208"/>
      <c r="I58" s="209"/>
      <c r="J58" s="10"/>
      <c r="K58" s="10"/>
      <c r="L58" s="10"/>
    </row>
    <row r="59" spans="1:12" ht="12.75">
      <c r="A59" s="108"/>
      <c r="B59" s="207" t="s">
        <v>309</v>
      </c>
      <c r="C59" s="208"/>
      <c r="D59" s="208"/>
      <c r="E59" s="208"/>
      <c r="F59" s="208"/>
      <c r="G59" s="208"/>
      <c r="H59" s="208"/>
      <c r="I59" s="20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96" t="s">
        <v>277</v>
      </c>
      <c r="H62" s="197"/>
      <c r="I62" s="19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99"/>
      <c r="H63" s="200"/>
      <c r="I63" s="119"/>
      <c r="J63" s="10"/>
      <c r="K63" s="10"/>
      <c r="L63" s="10"/>
    </row>
  </sheetData>
  <sheetProtection/>
  <protectedRanges>
    <protectedRange sqref="E2 H2 C26 I26 I24" name="Range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1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A30:D30" name="Range1_8_1"/>
    <protectedRange sqref="A32:D32" name="Range1_16"/>
    <protectedRange sqref="E30:G30" name="Range1_8_2"/>
    <protectedRange sqref="H30:I30" name="Range1_12_1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C35:D35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  <hyperlink ref="C20" r:id="rId2" display="www.ina.hr"/>
    <hyperlink ref="C50" r:id="rId3" display="Ratko.Markovic@trs.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00" zoomScalePageLayoutView="0" workbookViewId="0" topLeftCell="A52">
      <selection activeCell="M81" sqref="M81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13.7109375" style="52" customWidth="1"/>
    <col min="11" max="11" width="13.57421875" style="52" customWidth="1"/>
    <col min="12" max="16384" width="9.140625" style="52" customWidth="1"/>
  </cols>
  <sheetData>
    <row r="1" spans="1:11" ht="12.75" customHeight="1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360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2.5">
      <c r="A4" s="252" t="s">
        <v>59</v>
      </c>
      <c r="B4" s="253"/>
      <c r="C4" s="253"/>
      <c r="D4" s="253"/>
      <c r="E4" s="253"/>
      <c r="F4" s="253"/>
      <c r="G4" s="253"/>
      <c r="H4" s="254"/>
      <c r="I4" s="58" t="s">
        <v>278</v>
      </c>
      <c r="J4" s="59" t="s">
        <v>319</v>
      </c>
      <c r="K4" s="60" t="s">
        <v>320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7">
        <v>2</v>
      </c>
      <c r="J5" s="56">
        <v>3</v>
      </c>
      <c r="K5" s="56">
        <v>4</v>
      </c>
    </row>
    <row r="6" spans="1:11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.75">
      <c r="A7" s="219" t="s">
        <v>60</v>
      </c>
      <c r="B7" s="220"/>
      <c r="C7" s="220"/>
      <c r="D7" s="220"/>
      <c r="E7" s="220"/>
      <c r="F7" s="220"/>
      <c r="G7" s="220"/>
      <c r="H7" s="237"/>
      <c r="I7" s="3">
        <v>1</v>
      </c>
      <c r="J7" s="6"/>
      <c r="K7" s="6"/>
    </row>
    <row r="8" spans="1:11" ht="12.75">
      <c r="A8" s="226" t="s">
        <v>13</v>
      </c>
      <c r="B8" s="227"/>
      <c r="C8" s="227"/>
      <c r="D8" s="227"/>
      <c r="E8" s="227"/>
      <c r="F8" s="227"/>
      <c r="G8" s="227"/>
      <c r="H8" s="228"/>
      <c r="I8" s="1">
        <v>2</v>
      </c>
      <c r="J8" s="53">
        <f>J9+J16+J26+J35+J39</f>
        <v>16125000000</v>
      </c>
      <c r="K8" s="53">
        <f>K9+K16+K26+K35+K39</f>
        <v>15869000000</v>
      </c>
    </row>
    <row r="9" spans="1:11" ht="12.75">
      <c r="A9" s="223" t="s">
        <v>205</v>
      </c>
      <c r="B9" s="224"/>
      <c r="C9" s="224"/>
      <c r="D9" s="224"/>
      <c r="E9" s="224"/>
      <c r="F9" s="224"/>
      <c r="G9" s="224"/>
      <c r="H9" s="225"/>
      <c r="I9" s="1">
        <v>3</v>
      </c>
      <c r="J9" s="53">
        <f>SUM(J10:J15)</f>
        <v>581000000</v>
      </c>
      <c r="K9" s="53">
        <f>SUM(K10:K15)</f>
        <v>563000000</v>
      </c>
    </row>
    <row r="10" spans="1:11" ht="12.75">
      <c r="A10" s="223" t="s">
        <v>112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165000000</v>
      </c>
      <c r="K11" s="7">
        <v>152000000</v>
      </c>
    </row>
    <row r="12" spans="1:11" ht="12.75">
      <c r="A12" s="223" t="s">
        <v>113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152000000</v>
      </c>
      <c r="K12" s="7">
        <v>152000000</v>
      </c>
    </row>
    <row r="13" spans="1:11" ht="12.75">
      <c r="A13" s="223" t="s">
        <v>208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41000000</v>
      </c>
      <c r="K13" s="7">
        <v>39000000</v>
      </c>
    </row>
    <row r="14" spans="1:11" ht="12.75">
      <c r="A14" s="223" t="s">
        <v>209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223000000</v>
      </c>
      <c r="K14" s="7">
        <v>220000000</v>
      </c>
    </row>
    <row r="15" spans="1:11" ht="12.75">
      <c r="A15" s="223" t="s">
        <v>210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/>
    </row>
    <row r="16" spans="1:11" ht="12.75">
      <c r="A16" s="223" t="s">
        <v>206</v>
      </c>
      <c r="B16" s="224"/>
      <c r="C16" s="224"/>
      <c r="D16" s="224"/>
      <c r="E16" s="224"/>
      <c r="F16" s="224"/>
      <c r="G16" s="224"/>
      <c r="H16" s="225"/>
      <c r="I16" s="1">
        <v>10</v>
      </c>
      <c r="J16" s="53">
        <f>SUM(J17:J25)</f>
        <v>12747000000</v>
      </c>
      <c r="K16" s="53">
        <f>SUM(K17:K25)</f>
        <v>12420000000</v>
      </c>
    </row>
    <row r="17" spans="1:11" ht="12.75">
      <c r="A17" s="223" t="s">
        <v>211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1188000000</v>
      </c>
      <c r="K17" s="7">
        <v>1179000000</v>
      </c>
    </row>
    <row r="18" spans="1:11" ht="12.75">
      <c r="A18" s="223" t="s">
        <v>247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4957000000</v>
      </c>
      <c r="K18" s="7">
        <v>5065000000</v>
      </c>
    </row>
    <row r="19" spans="1:11" ht="12.75">
      <c r="A19" s="223" t="s">
        <v>212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3863000000</v>
      </c>
      <c r="K19" s="7">
        <v>3479000000</v>
      </c>
    </row>
    <row r="20" spans="1:11" ht="12.75">
      <c r="A20" s="223" t="s">
        <v>27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268000000</v>
      </c>
      <c r="K20" s="7">
        <v>249000000</v>
      </c>
    </row>
    <row r="21" spans="1:11" ht="12.75">
      <c r="A21" s="223" t="s">
        <v>28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72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17000000</v>
      </c>
      <c r="K22" s="7">
        <v>27000000</v>
      </c>
    </row>
    <row r="23" spans="1:11" ht="12.75">
      <c r="A23" s="223" t="s">
        <v>73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2450000000</v>
      </c>
      <c r="K23" s="7">
        <v>2417000000</v>
      </c>
    </row>
    <row r="24" spans="1:11" ht="12.75">
      <c r="A24" s="223" t="s">
        <v>74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4000000</v>
      </c>
      <c r="K24" s="7">
        <v>4000000</v>
      </c>
    </row>
    <row r="25" spans="1:11" ht="12.75">
      <c r="A25" s="223" t="s">
        <v>75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/>
      <c r="K25" s="7"/>
    </row>
    <row r="26" spans="1:11" ht="12.75">
      <c r="A26" s="223" t="s">
        <v>190</v>
      </c>
      <c r="B26" s="224"/>
      <c r="C26" s="224"/>
      <c r="D26" s="224"/>
      <c r="E26" s="224"/>
      <c r="F26" s="224"/>
      <c r="G26" s="224"/>
      <c r="H26" s="225"/>
      <c r="I26" s="1">
        <v>20</v>
      </c>
      <c r="J26" s="53">
        <f>SUM(J27:J34)</f>
        <v>617000000</v>
      </c>
      <c r="K26" s="53">
        <f>SUM(K27:K34)</f>
        <v>628000000</v>
      </c>
    </row>
    <row r="27" spans="1:11" ht="12.75">
      <c r="A27" s="223" t="s">
        <v>76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/>
      <c r="K27" s="7"/>
    </row>
    <row r="28" spans="1:11" ht="12.75">
      <c r="A28" s="223" t="s">
        <v>77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/>
      <c r="K28" s="7"/>
    </row>
    <row r="29" spans="1:11" ht="12.75">
      <c r="A29" s="223" t="s">
        <v>78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28000000</v>
      </c>
      <c r="K29" s="7">
        <v>28000000</v>
      </c>
    </row>
    <row r="30" spans="1:11" ht="12.75">
      <c r="A30" s="223" t="s">
        <v>83</v>
      </c>
      <c r="B30" s="224"/>
      <c r="C30" s="224"/>
      <c r="D30" s="224"/>
      <c r="E30" s="224"/>
      <c r="F30" s="224"/>
      <c r="G30" s="224"/>
      <c r="H30" s="225"/>
      <c r="I30" s="1">
        <v>24</v>
      </c>
      <c r="J30" s="136">
        <v>0</v>
      </c>
      <c r="K30" s="7"/>
    </row>
    <row r="31" spans="1:11" ht="12.75">
      <c r="A31" s="223" t="s">
        <v>84</v>
      </c>
      <c r="B31" s="224"/>
      <c r="C31" s="224"/>
      <c r="D31" s="224"/>
      <c r="E31" s="224"/>
      <c r="F31" s="224"/>
      <c r="G31" s="224"/>
      <c r="H31" s="225"/>
      <c r="I31" s="1">
        <v>25</v>
      </c>
      <c r="J31" s="136"/>
      <c r="K31" s="7"/>
    </row>
    <row r="32" spans="1:11" ht="12.75">
      <c r="A32" s="223" t="s">
        <v>85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8000000</v>
      </c>
      <c r="K32" s="7">
        <v>7000000</v>
      </c>
    </row>
    <row r="33" spans="1:11" ht="12.75">
      <c r="A33" s="223" t="s">
        <v>79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581000000</v>
      </c>
      <c r="K33" s="7">
        <v>593000000</v>
      </c>
    </row>
    <row r="34" spans="1:11" ht="12.75">
      <c r="A34" s="223" t="s">
        <v>183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184</v>
      </c>
      <c r="B35" s="224"/>
      <c r="C35" s="224"/>
      <c r="D35" s="224"/>
      <c r="E35" s="224"/>
      <c r="F35" s="224"/>
      <c r="G35" s="224"/>
      <c r="H35" s="225"/>
      <c r="I35" s="1">
        <v>29</v>
      </c>
      <c r="J35" s="53">
        <f>SUM(J36:J38)</f>
        <v>86000000</v>
      </c>
      <c r="K35" s="53">
        <f>SUM(K36:K38)</f>
        <v>171000000</v>
      </c>
    </row>
    <row r="36" spans="1:11" ht="12.75">
      <c r="A36" s="223" t="s">
        <v>80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81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86000000</v>
      </c>
      <c r="K37" s="7">
        <v>79000000</v>
      </c>
    </row>
    <row r="38" spans="1:11" ht="12.75">
      <c r="A38" s="223" t="s">
        <v>82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>
        <v>92000000</v>
      </c>
    </row>
    <row r="39" spans="1:11" ht="12.75">
      <c r="A39" s="223" t="s">
        <v>185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2094000000</v>
      </c>
      <c r="K39" s="7">
        <v>2087000000</v>
      </c>
    </row>
    <row r="40" spans="1:11" ht="12.75">
      <c r="A40" s="226" t="s">
        <v>240</v>
      </c>
      <c r="B40" s="227"/>
      <c r="C40" s="227"/>
      <c r="D40" s="227"/>
      <c r="E40" s="227"/>
      <c r="F40" s="227"/>
      <c r="G40" s="227"/>
      <c r="H40" s="228"/>
      <c r="I40" s="1">
        <v>34</v>
      </c>
      <c r="J40" s="53">
        <f>J41+J49+J56+J64</f>
        <v>4203000000</v>
      </c>
      <c r="K40" s="53">
        <f>K41+K49+K56+K64</f>
        <v>4508000000</v>
      </c>
    </row>
    <row r="41" spans="1:11" ht="12.75">
      <c r="A41" s="223" t="s">
        <v>100</v>
      </c>
      <c r="B41" s="224"/>
      <c r="C41" s="224"/>
      <c r="D41" s="224"/>
      <c r="E41" s="224"/>
      <c r="F41" s="224"/>
      <c r="G41" s="224"/>
      <c r="H41" s="225"/>
      <c r="I41" s="1">
        <v>35</v>
      </c>
      <c r="J41" s="53">
        <f>SUM(J42:J48)</f>
        <v>1821000000</v>
      </c>
      <c r="K41" s="53">
        <f>SUM(K42:K48)</f>
        <v>2279000000</v>
      </c>
    </row>
    <row r="42" spans="1:11" ht="12.75">
      <c r="A42" s="223" t="s">
        <v>117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697000000</v>
      </c>
      <c r="K42" s="7">
        <v>779000000</v>
      </c>
    </row>
    <row r="43" spans="1:11" ht="12.75">
      <c r="A43" s="223" t="s">
        <v>118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516000000</v>
      </c>
      <c r="K43" s="7">
        <v>693000000</v>
      </c>
    </row>
    <row r="44" spans="1:11" ht="12.75">
      <c r="A44" s="223" t="s">
        <v>86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427000000</v>
      </c>
      <c r="K44" s="7">
        <v>564000000</v>
      </c>
    </row>
    <row r="45" spans="1:11" ht="12.75">
      <c r="A45" s="223" t="s">
        <v>87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180000000</v>
      </c>
      <c r="K45" s="7">
        <v>88000000</v>
      </c>
    </row>
    <row r="46" spans="1:11" ht="12.75">
      <c r="A46" s="223" t="s">
        <v>88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</row>
    <row r="47" spans="1:11" ht="12.75">
      <c r="A47" s="223" t="s">
        <v>89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>
        <v>1000000</v>
      </c>
      <c r="K47" s="7">
        <v>155000000</v>
      </c>
    </row>
    <row r="48" spans="1:11" ht="12.75">
      <c r="A48" s="223" t="s">
        <v>90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101</v>
      </c>
      <c r="B49" s="224"/>
      <c r="C49" s="224"/>
      <c r="D49" s="224"/>
      <c r="E49" s="224"/>
      <c r="F49" s="224"/>
      <c r="G49" s="224"/>
      <c r="H49" s="225"/>
      <c r="I49" s="1">
        <v>43</v>
      </c>
      <c r="J49" s="53">
        <f>SUM(J50:J55)</f>
        <v>1883000000</v>
      </c>
      <c r="K49" s="53">
        <f>SUM(K50:K55)</f>
        <v>1755000000</v>
      </c>
    </row>
    <row r="50" spans="1:11" ht="12.75">
      <c r="A50" s="223" t="s">
        <v>200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/>
      <c r="K50" s="7"/>
    </row>
    <row r="51" spans="1:11" ht="12.75">
      <c r="A51" s="223" t="s">
        <v>201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1724000000</v>
      </c>
      <c r="K51" s="7">
        <v>1556000000</v>
      </c>
    </row>
    <row r="52" spans="1:11" ht="12.75">
      <c r="A52" s="223" t="s">
        <v>202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/>
    </row>
    <row r="53" spans="1:11" ht="12.75">
      <c r="A53" s="223" t="s">
        <v>203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3000000</v>
      </c>
      <c r="K53" s="7">
        <v>4000000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78000000</v>
      </c>
      <c r="K54" s="7">
        <v>91000000</v>
      </c>
    </row>
    <row r="55" spans="1:11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78000000</v>
      </c>
      <c r="K55" s="7">
        <v>104000000</v>
      </c>
    </row>
    <row r="56" spans="1:11" ht="12.75">
      <c r="A56" s="223" t="s">
        <v>102</v>
      </c>
      <c r="B56" s="224"/>
      <c r="C56" s="224"/>
      <c r="D56" s="224"/>
      <c r="E56" s="224"/>
      <c r="F56" s="224"/>
      <c r="G56" s="224"/>
      <c r="H56" s="225"/>
      <c r="I56" s="1">
        <v>50</v>
      </c>
      <c r="J56" s="53">
        <f>SUM(J57:J63)</f>
        <v>224000000</v>
      </c>
      <c r="K56" s="53">
        <f>SUM(K57:K63)</f>
        <v>212000000</v>
      </c>
    </row>
    <row r="57" spans="1:11" ht="12.75">
      <c r="A57" s="223" t="s">
        <v>76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77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7"/>
    </row>
    <row r="59" spans="1:11" ht="12.75">
      <c r="A59" s="223" t="s">
        <v>242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7"/>
    </row>
    <row r="60" spans="1:11" ht="12.75">
      <c r="A60" s="223" t="s">
        <v>83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84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85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224000000</v>
      </c>
      <c r="K62" s="7">
        <v>212000000</v>
      </c>
    </row>
    <row r="63" spans="1:11" ht="12.75">
      <c r="A63" s="223" t="s">
        <v>46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/>
    </row>
    <row r="64" spans="1:11" ht="12.75">
      <c r="A64" s="223" t="s">
        <v>207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275000000</v>
      </c>
      <c r="K64" s="7">
        <v>262000000</v>
      </c>
    </row>
    <row r="65" spans="1:11" ht="12.75">
      <c r="A65" s="226" t="s">
        <v>56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54000000</v>
      </c>
      <c r="K65" s="7">
        <v>131000000</v>
      </c>
    </row>
    <row r="66" spans="1:11" ht="12.75">
      <c r="A66" s="226" t="s">
        <v>241</v>
      </c>
      <c r="B66" s="227"/>
      <c r="C66" s="227"/>
      <c r="D66" s="227"/>
      <c r="E66" s="227"/>
      <c r="F66" s="227"/>
      <c r="G66" s="227"/>
      <c r="H66" s="228"/>
      <c r="I66" s="1">
        <v>60</v>
      </c>
      <c r="J66" s="53">
        <f>J7+J8+J40+J65</f>
        <v>20382000000</v>
      </c>
      <c r="K66" s="53">
        <f>K7+K8+K40+K65</f>
        <v>20508000000</v>
      </c>
    </row>
    <row r="67" spans="1:11" ht="12.75">
      <c r="A67" s="238" t="s">
        <v>91</v>
      </c>
      <c r="B67" s="239"/>
      <c r="C67" s="239"/>
      <c r="D67" s="239"/>
      <c r="E67" s="239"/>
      <c r="F67" s="239"/>
      <c r="G67" s="239"/>
      <c r="H67" s="240"/>
      <c r="I67" s="4">
        <v>61</v>
      </c>
      <c r="J67" s="8"/>
      <c r="K67" s="8"/>
    </row>
    <row r="68" spans="1:11" ht="12.75">
      <c r="A68" s="215" t="s">
        <v>58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11" ht="12.75">
      <c r="A69" s="219" t="s">
        <v>191</v>
      </c>
      <c r="B69" s="220"/>
      <c r="C69" s="220"/>
      <c r="D69" s="220"/>
      <c r="E69" s="220"/>
      <c r="F69" s="220"/>
      <c r="G69" s="220"/>
      <c r="H69" s="237"/>
      <c r="I69" s="3">
        <v>62</v>
      </c>
      <c r="J69" s="54">
        <f>J70+J71+J72+J78+J79+J82+J85</f>
        <v>10585000000</v>
      </c>
      <c r="K69" s="54">
        <f>K70+K71+K72+K78+K79+K82+K85</f>
        <v>10559000000</v>
      </c>
    </row>
    <row r="70" spans="1:11" ht="12.75">
      <c r="A70" s="223" t="s">
        <v>141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9000000000</v>
      </c>
      <c r="K70" s="7">
        <v>9000000000</v>
      </c>
    </row>
    <row r="71" spans="1:11" ht="12.75">
      <c r="A71" s="223" t="s">
        <v>142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/>
      <c r="K71" s="7"/>
    </row>
    <row r="72" spans="1:11" ht="12.75">
      <c r="A72" s="223" t="s">
        <v>143</v>
      </c>
      <c r="B72" s="224"/>
      <c r="C72" s="224"/>
      <c r="D72" s="224"/>
      <c r="E72" s="224"/>
      <c r="F72" s="224"/>
      <c r="G72" s="224"/>
      <c r="H72" s="225"/>
      <c r="I72" s="1">
        <v>65</v>
      </c>
      <c r="J72" s="53">
        <f>J73+J74-J75+J76+J77</f>
        <v>1971000000</v>
      </c>
      <c r="K72" s="53">
        <f>K73+K74-K75+K76+K77</f>
        <v>1602000000</v>
      </c>
    </row>
    <row r="73" spans="1:11" ht="12.75">
      <c r="A73" s="223" t="s">
        <v>144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330000000</v>
      </c>
      <c r="K73" s="7">
        <v>20000000</v>
      </c>
    </row>
    <row r="74" spans="1:11" ht="12.75">
      <c r="A74" s="223" t="s">
        <v>145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/>
      <c r="K74" s="7"/>
    </row>
    <row r="75" spans="1:11" ht="12.75">
      <c r="A75" s="223" t="s">
        <v>133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/>
      <c r="K75" s="7"/>
    </row>
    <row r="76" spans="1:11" ht="12.75">
      <c r="A76" s="223" t="s">
        <v>134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135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1641000000</v>
      </c>
      <c r="K77" s="7">
        <v>1582000000</v>
      </c>
    </row>
    <row r="78" spans="1:11" ht="12.75">
      <c r="A78" s="223" t="s">
        <v>136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216000000</v>
      </c>
      <c r="K78" s="7">
        <v>226000000</v>
      </c>
    </row>
    <row r="79" spans="1:11" ht="12.75">
      <c r="A79" s="223" t="s">
        <v>238</v>
      </c>
      <c r="B79" s="224"/>
      <c r="C79" s="224"/>
      <c r="D79" s="224"/>
      <c r="E79" s="224"/>
      <c r="F79" s="224"/>
      <c r="G79" s="224"/>
      <c r="H79" s="225"/>
      <c r="I79" s="1">
        <v>72</v>
      </c>
      <c r="J79" s="53">
        <f>J80-J81</f>
        <v>816000000</v>
      </c>
      <c r="K79" s="53">
        <f>K80-K81</f>
        <v>-292000000</v>
      </c>
    </row>
    <row r="80" spans="1:11" ht="12.75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816000000</v>
      </c>
      <c r="K80" s="7"/>
    </row>
    <row r="81" spans="1:11" ht="12.75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/>
      <c r="K81" s="7">
        <v>292000000</v>
      </c>
    </row>
    <row r="82" spans="1:11" ht="12.75">
      <c r="A82" s="223" t="s">
        <v>239</v>
      </c>
      <c r="B82" s="224"/>
      <c r="C82" s="224"/>
      <c r="D82" s="224"/>
      <c r="E82" s="224"/>
      <c r="F82" s="224"/>
      <c r="G82" s="224"/>
      <c r="H82" s="225"/>
      <c r="I82" s="1">
        <v>75</v>
      </c>
      <c r="J82" s="53">
        <f>J83-J84</f>
        <v>-1418000000</v>
      </c>
      <c r="K82" s="53">
        <f>K83-K84</f>
        <v>23000000</v>
      </c>
    </row>
    <row r="83" spans="1:11" ht="12.75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/>
      <c r="K83" s="7">
        <v>23000000</v>
      </c>
    </row>
    <row r="84" spans="1:11" ht="12.75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1418000000</v>
      </c>
      <c r="K84" s="7"/>
    </row>
    <row r="85" spans="1:11" ht="12.75">
      <c r="A85" s="223" t="s">
        <v>173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/>
    </row>
    <row r="86" spans="1:11" ht="12.75">
      <c r="A86" s="226" t="s">
        <v>19</v>
      </c>
      <c r="B86" s="227"/>
      <c r="C86" s="227"/>
      <c r="D86" s="227"/>
      <c r="E86" s="227"/>
      <c r="F86" s="227"/>
      <c r="G86" s="227"/>
      <c r="H86" s="228"/>
      <c r="I86" s="1">
        <v>79</v>
      </c>
      <c r="J86" s="53">
        <f>SUM(J87:J89)</f>
        <v>4002000000</v>
      </c>
      <c r="K86" s="53">
        <f>SUM(K87:K89)</f>
        <v>3539000000</v>
      </c>
    </row>
    <row r="87" spans="1:11" ht="12.75">
      <c r="A87" s="223" t="s">
        <v>129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109000000</v>
      </c>
      <c r="K87" s="7">
        <v>83000000</v>
      </c>
    </row>
    <row r="88" spans="1:11" ht="12.75">
      <c r="A88" s="223" t="s">
        <v>130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131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3893000000</v>
      </c>
      <c r="K89" s="7">
        <v>3456000000</v>
      </c>
    </row>
    <row r="90" spans="1:11" ht="12.75">
      <c r="A90" s="226" t="s">
        <v>20</v>
      </c>
      <c r="B90" s="227"/>
      <c r="C90" s="227"/>
      <c r="D90" s="227"/>
      <c r="E90" s="227"/>
      <c r="F90" s="227"/>
      <c r="G90" s="227"/>
      <c r="H90" s="228"/>
      <c r="I90" s="1">
        <v>83</v>
      </c>
      <c r="J90" s="53">
        <f>SUM(J91:J99)</f>
        <v>488000000</v>
      </c>
      <c r="K90" s="53">
        <f>SUM(K91:K99)</f>
        <v>671000000</v>
      </c>
    </row>
    <row r="91" spans="1:11" ht="12.75">
      <c r="A91" s="223" t="s">
        <v>132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243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400000000</v>
      </c>
      <c r="K93" s="7">
        <v>604000000</v>
      </c>
    </row>
    <row r="94" spans="1:11" ht="12.75">
      <c r="A94" s="223" t="s">
        <v>244</v>
      </c>
      <c r="B94" s="224"/>
      <c r="C94" s="224"/>
      <c r="D94" s="224"/>
      <c r="E94" s="224"/>
      <c r="F94" s="224"/>
      <c r="G94" s="224"/>
      <c r="H94" s="225"/>
      <c r="I94" s="1">
        <v>87</v>
      </c>
      <c r="J94" s="136"/>
      <c r="K94" s="7"/>
    </row>
    <row r="95" spans="1:11" ht="12.75">
      <c r="A95" s="223" t="s">
        <v>245</v>
      </c>
      <c r="B95" s="224"/>
      <c r="C95" s="224"/>
      <c r="D95" s="224"/>
      <c r="E95" s="224"/>
      <c r="F95" s="224"/>
      <c r="G95" s="224"/>
      <c r="H95" s="225"/>
      <c r="I95" s="1">
        <v>88</v>
      </c>
      <c r="J95" s="136"/>
      <c r="K95" s="7"/>
    </row>
    <row r="96" spans="1:11" ht="12.75">
      <c r="A96" s="223" t="s">
        <v>246</v>
      </c>
      <c r="B96" s="224"/>
      <c r="C96" s="224"/>
      <c r="D96" s="224"/>
      <c r="E96" s="224"/>
      <c r="F96" s="224"/>
      <c r="G96" s="224"/>
      <c r="H96" s="225"/>
      <c r="I96" s="1">
        <v>89</v>
      </c>
      <c r="J96" s="136"/>
      <c r="K96" s="7"/>
    </row>
    <row r="97" spans="1:11" ht="12.75">
      <c r="A97" s="223" t="s">
        <v>94</v>
      </c>
      <c r="B97" s="224"/>
      <c r="C97" s="224"/>
      <c r="D97" s="224"/>
      <c r="E97" s="224"/>
      <c r="F97" s="224"/>
      <c r="G97" s="224"/>
      <c r="H97" s="225"/>
      <c r="I97" s="1">
        <v>90</v>
      </c>
      <c r="J97" s="136"/>
      <c r="K97" s="7"/>
    </row>
    <row r="98" spans="1:11" ht="12.75">
      <c r="A98" s="223" t="s">
        <v>92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66000000</v>
      </c>
      <c r="K98" s="7">
        <v>62000000</v>
      </c>
    </row>
    <row r="99" spans="1:11" ht="12.75">
      <c r="A99" s="223" t="s">
        <v>93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22000000</v>
      </c>
      <c r="K99" s="7">
        <v>5000000</v>
      </c>
    </row>
    <row r="100" spans="1:11" ht="12.75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3">
        <f>SUM(J101:J112)</f>
        <v>5243000000</v>
      </c>
      <c r="K100" s="53">
        <f>SUM(K101:K112)</f>
        <v>5678000000</v>
      </c>
    </row>
    <row r="101" spans="1:11" ht="12.75">
      <c r="A101" s="223" t="s">
        <v>132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/>
      <c r="K101" s="7"/>
    </row>
    <row r="102" spans="1:11" ht="12.75">
      <c r="A102" s="223" t="s">
        <v>243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2907000000</v>
      </c>
      <c r="K103" s="7">
        <v>3029000000</v>
      </c>
    </row>
    <row r="104" spans="1:11" ht="12.75">
      <c r="A104" s="223" t="s">
        <v>244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27000000</v>
      </c>
      <c r="K104" s="7">
        <v>37000000</v>
      </c>
    </row>
    <row r="105" spans="1:11" ht="12.75">
      <c r="A105" s="223" t="s">
        <v>245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1400000000</v>
      </c>
      <c r="K105" s="7">
        <v>1797000000</v>
      </c>
    </row>
    <row r="106" spans="1:11" ht="12.75">
      <c r="A106" s="223" t="s">
        <v>246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136"/>
      <c r="K106" s="7"/>
    </row>
    <row r="107" spans="1:11" ht="12.75">
      <c r="A107" s="223" t="s">
        <v>94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136"/>
      <c r="K107" s="7"/>
    </row>
    <row r="108" spans="1:11" ht="12.75">
      <c r="A108" s="223" t="s">
        <v>95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125000000</v>
      </c>
      <c r="K108" s="7">
        <v>90000000</v>
      </c>
    </row>
    <row r="109" spans="1:11" ht="12.75">
      <c r="A109" s="223" t="s">
        <v>96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665000000</v>
      </c>
      <c r="K109" s="7">
        <v>607000000</v>
      </c>
    </row>
    <row r="110" spans="1:11" ht="12.75">
      <c r="A110" s="223" t="s">
        <v>99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136"/>
      <c r="K110" s="7"/>
    </row>
    <row r="111" spans="1:11" ht="12.75">
      <c r="A111" s="223" t="s">
        <v>97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136"/>
      <c r="K111" s="7"/>
    </row>
    <row r="112" spans="1:11" ht="12.75">
      <c r="A112" s="223" t="s">
        <v>98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119000000</v>
      </c>
      <c r="K112" s="7">
        <v>118000000</v>
      </c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>
        <v>64000000</v>
      </c>
      <c r="K113" s="7">
        <v>61000000</v>
      </c>
    </row>
    <row r="114" spans="1:11" ht="12.75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3">
        <f>J69+J86+J90+J100+J113</f>
        <v>20382000000</v>
      </c>
      <c r="K114" s="53">
        <f>K69+K86+K90+K100+K113</f>
        <v>20508000000</v>
      </c>
    </row>
    <row r="115" spans="1:11" ht="12.75">
      <c r="A115" s="212" t="s">
        <v>57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/>
      <c r="K115" s="8"/>
    </row>
    <row r="116" spans="1:11" ht="12.75">
      <c r="A116" s="215" t="s">
        <v>310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186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v>10585000000</v>
      </c>
      <c r="K118" s="7">
        <v>10559000000</v>
      </c>
    </row>
    <row r="119" spans="1:11" ht="12.75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1" ht="12.75">
      <c r="A120" s="232" t="s">
        <v>311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J77:J65536 L1:IV65536 J1:K69 J71:K72 K74:K65536"/>
    <dataValidation type="whole" operator="greaterThanOrEqual" allowBlank="1" showInputMessage="1" showErrorMessage="1" errorTitle="Pogrešan unos" error="Mogu se unijeti samo cjelobrojne pozitivne vrijednosti." sqref="J73:J76 K7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SheetLayoutView="100" zoomScalePageLayoutView="0" workbookViewId="0" topLeftCell="D1">
      <selection activeCell="J70" sqref="J70:M70"/>
    </sheetView>
  </sheetViews>
  <sheetFormatPr defaultColWidth="9.140625" defaultRowHeight="12.75"/>
  <cols>
    <col min="1" max="9" width="9.140625" style="52" customWidth="1"/>
    <col min="10" max="10" width="11.7109375" style="52" bestFit="1" customWidth="1"/>
    <col min="11" max="13" width="10.8515625" style="52" bestFit="1" customWidth="1"/>
    <col min="14" max="16384" width="9.140625" style="52" customWidth="1"/>
  </cols>
  <sheetData>
    <row r="1" spans="1:13" ht="12.75" customHeight="1">
      <c r="A1" s="247" t="s">
        <v>154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2.75" customHeight="1">
      <c r="A2" s="255" t="s">
        <v>359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69" t="s">
        <v>357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3.25">
      <c r="A4" s="270" t="s">
        <v>59</v>
      </c>
      <c r="B4" s="270"/>
      <c r="C4" s="270"/>
      <c r="D4" s="270"/>
      <c r="E4" s="270"/>
      <c r="F4" s="270"/>
      <c r="G4" s="270"/>
      <c r="H4" s="270"/>
      <c r="I4" s="58" t="s">
        <v>279</v>
      </c>
      <c r="J4" s="271" t="s">
        <v>319</v>
      </c>
      <c r="K4" s="271"/>
      <c r="L4" s="271" t="s">
        <v>320</v>
      </c>
      <c r="M4" s="271"/>
    </row>
    <row r="5" spans="1:13" ht="22.5">
      <c r="A5" s="270"/>
      <c r="B5" s="270"/>
      <c r="C5" s="270"/>
      <c r="D5" s="270"/>
      <c r="E5" s="270"/>
      <c r="F5" s="270"/>
      <c r="G5" s="270"/>
      <c r="H5" s="27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71">
        <v>1</v>
      </c>
      <c r="B6" s="271"/>
      <c r="C6" s="271"/>
      <c r="D6" s="271"/>
      <c r="E6" s="271"/>
      <c r="F6" s="271"/>
      <c r="G6" s="271"/>
      <c r="H6" s="27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9" t="s">
        <v>26</v>
      </c>
      <c r="B7" s="220"/>
      <c r="C7" s="220"/>
      <c r="D7" s="220"/>
      <c r="E7" s="220"/>
      <c r="F7" s="220"/>
      <c r="G7" s="220"/>
      <c r="H7" s="237"/>
      <c r="I7" s="3">
        <v>111</v>
      </c>
      <c r="J7" s="54">
        <f>SUM(J8:J9)</f>
        <v>9642000000</v>
      </c>
      <c r="K7" s="54">
        <f>SUM(K8:K9)</f>
        <v>5644000000</v>
      </c>
      <c r="L7" s="54">
        <f>SUM(L8:L9)</f>
        <v>6614000000</v>
      </c>
      <c r="M7" s="54">
        <f>SUM(M8:M9)</f>
        <v>3874000000</v>
      </c>
    </row>
    <row r="8" spans="1:13" ht="12.75">
      <c r="A8" s="226" t="s">
        <v>152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9303000000</v>
      </c>
      <c r="K8" s="7">
        <v>5505000000</v>
      </c>
      <c r="L8" s="7">
        <v>6295000000</v>
      </c>
      <c r="M8" s="7">
        <v>3693000000</v>
      </c>
    </row>
    <row r="9" spans="1:13" ht="12.75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339000000</v>
      </c>
      <c r="K9" s="7">
        <v>139000000</v>
      </c>
      <c r="L9" s="7">
        <v>319000000</v>
      </c>
      <c r="M9" s="7">
        <v>181000000</v>
      </c>
    </row>
    <row r="10" spans="1:13" ht="12.75">
      <c r="A10" s="226" t="s">
        <v>12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53">
        <f>J11+J12+J16+J20+J21+J22+J25+J26</f>
        <v>8953000000</v>
      </c>
      <c r="K10" s="53">
        <f>K11+K12+K16+K20+K21+K22+K25+K26</f>
        <v>5282000000</v>
      </c>
      <c r="L10" s="53">
        <f>L11+L12+L16+L20+L21+L22+L25+L26</f>
        <v>6580000000</v>
      </c>
      <c r="M10" s="53">
        <f>M11+M12+M16+M20+M21+M22+M25+M26</f>
        <v>3681000000</v>
      </c>
    </row>
    <row r="11" spans="1:13" ht="12.75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>
        <v>-259000000</v>
      </c>
      <c r="K11" s="7">
        <v>59000000</v>
      </c>
      <c r="L11" s="7">
        <v>-320000000</v>
      </c>
      <c r="M11" s="7">
        <v>-205000000</v>
      </c>
    </row>
    <row r="12" spans="1:13" ht="12.75">
      <c r="A12" s="226" t="s">
        <v>22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53">
        <f>SUM(J13:J15)</f>
        <v>6856000000</v>
      </c>
      <c r="K12" s="53">
        <f>SUM(K13:K15)</f>
        <v>4030000000</v>
      </c>
      <c r="L12" s="53">
        <f>SUM(L13:L15)</f>
        <v>4925000000</v>
      </c>
      <c r="M12" s="53">
        <f>SUM(M13:M15)</f>
        <v>2953000000</v>
      </c>
    </row>
    <row r="13" spans="1:13" ht="12.75">
      <c r="A13" s="223" t="s">
        <v>146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4033000000</v>
      </c>
      <c r="K13" s="7">
        <v>2812000000</v>
      </c>
      <c r="L13" s="7">
        <v>2709000000</v>
      </c>
      <c r="M13" s="7">
        <v>2085000000</v>
      </c>
    </row>
    <row r="14" spans="1:13" ht="12.75">
      <c r="A14" s="223" t="s">
        <v>147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1538000000</v>
      </c>
      <c r="K14" s="7">
        <v>503000000</v>
      </c>
      <c r="L14" s="7">
        <v>1257000000</v>
      </c>
      <c r="M14" s="7">
        <v>366000000</v>
      </c>
    </row>
    <row r="15" spans="1:13" ht="12.75">
      <c r="A15" s="223" t="s">
        <v>61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1285000000</v>
      </c>
      <c r="K15" s="7">
        <v>715000000</v>
      </c>
      <c r="L15" s="7">
        <v>959000000</v>
      </c>
      <c r="M15" s="7">
        <v>502000000</v>
      </c>
    </row>
    <row r="16" spans="1:13" ht="12.75">
      <c r="A16" s="226" t="s">
        <v>23</v>
      </c>
      <c r="B16" s="227"/>
      <c r="C16" s="227"/>
      <c r="D16" s="227"/>
      <c r="E16" s="227"/>
      <c r="F16" s="227"/>
      <c r="G16" s="227"/>
      <c r="H16" s="228"/>
      <c r="I16" s="1">
        <v>120</v>
      </c>
      <c r="J16" s="53">
        <f>SUM(J17:J19)</f>
        <v>1042000000</v>
      </c>
      <c r="K16" s="53">
        <v>532000000</v>
      </c>
      <c r="L16" s="53">
        <f>SUM(L17:L19)</f>
        <v>935000000</v>
      </c>
      <c r="M16" s="53">
        <v>457000000</v>
      </c>
    </row>
    <row r="17" spans="1:13" ht="12.75">
      <c r="A17" s="223" t="s">
        <v>62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617000000</v>
      </c>
      <c r="K17" s="7">
        <v>311000000</v>
      </c>
      <c r="L17" s="7">
        <v>539000000</v>
      </c>
      <c r="M17" s="137">
        <v>263000000</v>
      </c>
    </row>
    <row r="18" spans="1:13" ht="12.75">
      <c r="A18" s="223" t="s">
        <v>63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265000000</v>
      </c>
      <c r="K18" s="7">
        <v>137000000</v>
      </c>
      <c r="L18" s="7">
        <v>252000000</v>
      </c>
      <c r="M18" s="7">
        <v>123000000</v>
      </c>
    </row>
    <row r="19" spans="1:13" ht="12.75">
      <c r="A19" s="223" t="s">
        <v>64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160000000</v>
      </c>
      <c r="K19" s="7">
        <v>84000000</v>
      </c>
      <c r="L19" s="7">
        <v>144000000</v>
      </c>
      <c r="M19" s="7">
        <v>71000000</v>
      </c>
    </row>
    <row r="20" spans="1:13" ht="12.75">
      <c r="A20" s="226" t="s">
        <v>105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828000000</v>
      </c>
      <c r="K20" s="7">
        <v>415000000</v>
      </c>
      <c r="L20" s="7">
        <v>813000000</v>
      </c>
      <c r="M20" s="7">
        <v>419000000</v>
      </c>
    </row>
    <row r="21" spans="1:13" ht="12.75">
      <c r="A21" s="226" t="s">
        <v>106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517000000</v>
      </c>
      <c r="K21" s="7">
        <v>253000000</v>
      </c>
      <c r="L21" s="7">
        <v>621000000</v>
      </c>
      <c r="M21" s="7">
        <v>311000000</v>
      </c>
    </row>
    <row r="22" spans="1:13" ht="12.75">
      <c r="A22" s="226" t="s">
        <v>24</v>
      </c>
      <c r="B22" s="227"/>
      <c r="C22" s="227"/>
      <c r="D22" s="227"/>
      <c r="E22" s="227"/>
      <c r="F22" s="227"/>
      <c r="G22" s="227"/>
      <c r="H22" s="228"/>
      <c r="I22" s="1">
        <v>126</v>
      </c>
      <c r="J22" s="53">
        <f>SUM(J23:J24)</f>
        <v>117000000</v>
      </c>
      <c r="K22" s="53">
        <f>SUM(K23:K24)</f>
        <v>109000000</v>
      </c>
      <c r="L22" s="53">
        <f>SUM(L23:L24)</f>
        <v>74000000</v>
      </c>
      <c r="M22" s="53">
        <f>SUM(M23:M24)</f>
        <v>-11000000</v>
      </c>
    </row>
    <row r="23" spans="1:13" ht="12.75">
      <c r="A23" s="223" t="s">
        <v>137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>
        <v>30000000</v>
      </c>
      <c r="K23" s="7">
        <v>26000000</v>
      </c>
      <c r="L23" s="7">
        <v>18000000</v>
      </c>
      <c r="M23" s="7">
        <v>16000000</v>
      </c>
    </row>
    <row r="24" spans="1:13" ht="12.75">
      <c r="A24" s="223" t="s">
        <v>138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87000000</v>
      </c>
      <c r="K24" s="7">
        <v>83000000</v>
      </c>
      <c r="L24" s="7">
        <v>56000000</v>
      </c>
      <c r="M24" s="7">
        <v>-27000000</v>
      </c>
    </row>
    <row r="25" spans="1:13" ht="12.75">
      <c r="A25" s="226" t="s">
        <v>107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>
        <v>-148000000</v>
      </c>
      <c r="K25" s="7">
        <v>-116000000</v>
      </c>
      <c r="L25" s="7">
        <v>-468000000</v>
      </c>
      <c r="M25" s="7">
        <v>-243000000</v>
      </c>
    </row>
    <row r="26" spans="1:13" ht="12.75">
      <c r="A26" s="226" t="s">
        <v>50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/>
      <c r="K26" s="7"/>
      <c r="L26" s="7"/>
      <c r="M26" s="7"/>
    </row>
    <row r="27" spans="1:13" ht="12.75">
      <c r="A27" s="226" t="s">
        <v>213</v>
      </c>
      <c r="B27" s="227"/>
      <c r="C27" s="227"/>
      <c r="D27" s="227"/>
      <c r="E27" s="227"/>
      <c r="F27" s="227"/>
      <c r="G27" s="227"/>
      <c r="H27" s="228"/>
      <c r="I27" s="1">
        <v>131</v>
      </c>
      <c r="J27" s="53">
        <f>SUM(J28:J32)</f>
        <v>134000000</v>
      </c>
      <c r="K27" s="53">
        <f>SUM(K28:K32)</f>
        <v>-8000000</v>
      </c>
      <c r="L27" s="53">
        <f>SUM(L28:L32)</f>
        <v>156000000</v>
      </c>
      <c r="M27" s="53">
        <f>SUM(M28:M32)</f>
        <v>-27000000</v>
      </c>
    </row>
    <row r="28" spans="1:13" ht="12.75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/>
      <c r="K28" s="7"/>
      <c r="L28" s="7"/>
      <c r="M28" s="7"/>
    </row>
    <row r="29" spans="1:13" ht="12.75">
      <c r="A29" s="226" t="s">
        <v>155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122000000</v>
      </c>
      <c r="K29" s="7">
        <v>-12000000</v>
      </c>
      <c r="L29" s="7">
        <v>147000000</v>
      </c>
      <c r="M29" s="7">
        <v>-35000000</v>
      </c>
    </row>
    <row r="30" spans="1:13" ht="12.75">
      <c r="A30" s="226" t="s">
        <v>139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/>
      <c r="K30" s="7"/>
      <c r="L30" s="7"/>
      <c r="M30" s="7"/>
    </row>
    <row r="31" spans="1:13" ht="12.75">
      <c r="A31" s="226" t="s">
        <v>223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/>
      <c r="K31" s="7"/>
      <c r="L31" s="7"/>
      <c r="M31" s="7"/>
    </row>
    <row r="32" spans="1:13" ht="12.75">
      <c r="A32" s="226" t="s">
        <v>140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>
        <v>12000000</v>
      </c>
      <c r="K32" s="7">
        <v>4000000</v>
      </c>
      <c r="L32" s="7">
        <v>9000000</v>
      </c>
      <c r="M32" s="7">
        <v>8000000</v>
      </c>
    </row>
    <row r="33" spans="1:13" ht="12.75">
      <c r="A33" s="226" t="s">
        <v>214</v>
      </c>
      <c r="B33" s="227"/>
      <c r="C33" s="227"/>
      <c r="D33" s="227"/>
      <c r="E33" s="227"/>
      <c r="F33" s="227"/>
      <c r="G33" s="227"/>
      <c r="H33" s="228"/>
      <c r="I33" s="1">
        <v>137</v>
      </c>
      <c r="J33" s="53">
        <f>SUM(J34:J37)</f>
        <v>395000000</v>
      </c>
      <c r="K33" s="53">
        <f>SUM(K34:K37)</f>
        <v>-7000000</v>
      </c>
      <c r="L33" s="53">
        <f>SUM(L34:L37)</f>
        <v>130000000</v>
      </c>
      <c r="M33" s="53">
        <f>SUM(M34:M37)</f>
        <v>31000000</v>
      </c>
    </row>
    <row r="34" spans="1:13" ht="12.75">
      <c r="A34" s="226" t="s">
        <v>66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/>
      <c r="K34" s="7"/>
      <c r="L34" s="7"/>
      <c r="M34" s="7"/>
    </row>
    <row r="35" spans="1:13" ht="12.75">
      <c r="A35" s="226" t="s">
        <v>65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308000000</v>
      </c>
      <c r="K35" s="7">
        <v>-60000000</v>
      </c>
      <c r="L35" s="7">
        <v>81000000</v>
      </c>
      <c r="M35" s="7">
        <v>5000000</v>
      </c>
    </row>
    <row r="36" spans="1:13" ht="12.75">
      <c r="A36" s="226" t="s">
        <v>224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/>
      <c r="K36" s="7"/>
      <c r="L36" s="7"/>
      <c r="M36" s="7"/>
    </row>
    <row r="37" spans="1:13" ht="12.75">
      <c r="A37" s="226" t="s">
        <v>67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>
        <v>87000000</v>
      </c>
      <c r="K37" s="7">
        <v>53000000</v>
      </c>
      <c r="L37" s="7">
        <v>49000000</v>
      </c>
      <c r="M37" s="7">
        <v>26000000</v>
      </c>
    </row>
    <row r="38" spans="1:13" ht="12.75">
      <c r="A38" s="226" t="s">
        <v>195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/>
      <c r="K38" s="7"/>
      <c r="L38" s="7"/>
      <c r="M38" s="7"/>
    </row>
    <row r="39" spans="1:13" ht="12.75">
      <c r="A39" s="226" t="s">
        <v>196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/>
      <c r="K39" s="7"/>
      <c r="L39" s="7"/>
      <c r="M39" s="7"/>
    </row>
    <row r="40" spans="1:13" ht="12.75">
      <c r="A40" s="226" t="s">
        <v>225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/>
      <c r="K40" s="7"/>
      <c r="L40" s="7"/>
      <c r="M40" s="7"/>
    </row>
    <row r="41" spans="1:16" ht="12.75">
      <c r="A41" s="226" t="s">
        <v>226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/>
      <c r="K41" s="7"/>
      <c r="L41" s="7"/>
      <c r="M41" s="7"/>
      <c r="P41" s="52">
        <v>3</v>
      </c>
    </row>
    <row r="42" spans="1:13" ht="12.75">
      <c r="A42" s="226" t="s">
        <v>215</v>
      </c>
      <c r="B42" s="227"/>
      <c r="C42" s="227"/>
      <c r="D42" s="227"/>
      <c r="E42" s="227"/>
      <c r="F42" s="227"/>
      <c r="G42" s="227"/>
      <c r="H42" s="228"/>
      <c r="I42" s="1">
        <v>146</v>
      </c>
      <c r="J42" s="53">
        <f>J7+J27+J38+J40</f>
        <v>9776000000</v>
      </c>
      <c r="K42" s="53">
        <f>K7+K27+K38+K40</f>
        <v>5636000000</v>
      </c>
      <c r="L42" s="53">
        <f>L7+L27+L38+L40</f>
        <v>6770000000</v>
      </c>
      <c r="M42" s="53">
        <f>M7+M27+M38+M40</f>
        <v>3847000000</v>
      </c>
    </row>
    <row r="43" spans="1:13" ht="12.75">
      <c r="A43" s="226" t="s">
        <v>216</v>
      </c>
      <c r="B43" s="227"/>
      <c r="C43" s="227"/>
      <c r="D43" s="227"/>
      <c r="E43" s="227"/>
      <c r="F43" s="227"/>
      <c r="G43" s="227"/>
      <c r="H43" s="228"/>
      <c r="I43" s="1">
        <v>147</v>
      </c>
      <c r="J43" s="53">
        <f>J10+J33+J39+J41</f>
        <v>9348000000</v>
      </c>
      <c r="K43" s="53">
        <f>K10+K33+K39+K41</f>
        <v>5275000000</v>
      </c>
      <c r="L43" s="53">
        <f>L10+L33+L39+L41</f>
        <v>6710000000</v>
      </c>
      <c r="M43" s="53">
        <f>M10+M33+M39+M41</f>
        <v>3712000000</v>
      </c>
    </row>
    <row r="44" spans="1:13" ht="12.75">
      <c r="A44" s="226" t="s">
        <v>236</v>
      </c>
      <c r="B44" s="227"/>
      <c r="C44" s="227"/>
      <c r="D44" s="227"/>
      <c r="E44" s="227"/>
      <c r="F44" s="227"/>
      <c r="G44" s="227"/>
      <c r="H44" s="228"/>
      <c r="I44" s="1">
        <v>148</v>
      </c>
      <c r="J44" s="53">
        <f>J42-J43</f>
        <v>428000000</v>
      </c>
      <c r="K44" s="53">
        <f>K42-K43</f>
        <v>361000000</v>
      </c>
      <c r="L44" s="53">
        <f>L42-L43</f>
        <v>60000000</v>
      </c>
      <c r="M44" s="53">
        <f>M42-M43</f>
        <v>135000000</v>
      </c>
    </row>
    <row r="45" spans="1:13" ht="12.75">
      <c r="A45" s="234" t="s">
        <v>218</v>
      </c>
      <c r="B45" s="235"/>
      <c r="C45" s="235"/>
      <c r="D45" s="235"/>
      <c r="E45" s="235"/>
      <c r="F45" s="235"/>
      <c r="G45" s="235"/>
      <c r="H45" s="236"/>
      <c r="I45" s="1">
        <v>149</v>
      </c>
      <c r="J45" s="53">
        <f>IF(J42&gt;J43,J42-J43,0)</f>
        <v>428000000</v>
      </c>
      <c r="K45" s="53">
        <f>IF(K42&gt;K43,K42-K43,0)</f>
        <v>361000000</v>
      </c>
      <c r="L45" s="53">
        <f>IF(L42&gt;L43,L42-L43,0)</f>
        <v>60000000</v>
      </c>
      <c r="M45" s="53">
        <f>IF(M42&gt;M43,M42-M43,0)</f>
        <v>135000000</v>
      </c>
    </row>
    <row r="46" spans="1:13" ht="12.75">
      <c r="A46" s="234" t="s">
        <v>219</v>
      </c>
      <c r="B46" s="235"/>
      <c r="C46" s="235"/>
      <c r="D46" s="235"/>
      <c r="E46" s="235"/>
      <c r="F46" s="235"/>
      <c r="G46" s="235"/>
      <c r="H46" s="23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26" t="s">
        <v>217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>
        <v>100000000</v>
      </c>
      <c r="K47" s="7">
        <v>83000000</v>
      </c>
      <c r="L47" s="7">
        <v>37000000</v>
      </c>
      <c r="M47" s="7">
        <v>46000000</v>
      </c>
    </row>
    <row r="48" spans="1:13" ht="12.75">
      <c r="A48" s="226" t="s">
        <v>237</v>
      </c>
      <c r="B48" s="227"/>
      <c r="C48" s="227"/>
      <c r="D48" s="227"/>
      <c r="E48" s="227"/>
      <c r="F48" s="227"/>
      <c r="G48" s="227"/>
      <c r="H48" s="228"/>
      <c r="I48" s="1">
        <v>152</v>
      </c>
      <c r="J48" s="53">
        <f>J44-J47</f>
        <v>328000000</v>
      </c>
      <c r="K48" s="53">
        <f>K44-K47</f>
        <v>278000000</v>
      </c>
      <c r="L48" s="53">
        <f>L44-L47</f>
        <v>23000000</v>
      </c>
      <c r="M48" s="53">
        <f>M44-M47</f>
        <v>89000000</v>
      </c>
    </row>
    <row r="49" spans="1:13" ht="12.75">
      <c r="A49" s="234" t="s">
        <v>192</v>
      </c>
      <c r="B49" s="235"/>
      <c r="C49" s="235"/>
      <c r="D49" s="235"/>
      <c r="E49" s="235"/>
      <c r="F49" s="235"/>
      <c r="G49" s="235"/>
      <c r="H49" s="236"/>
      <c r="I49" s="1">
        <v>153</v>
      </c>
      <c r="J49" s="53">
        <f>IF(J48&gt;0,J48,0)</f>
        <v>328000000</v>
      </c>
      <c r="K49" s="53">
        <f>IF(K48&gt;0,K48,0)</f>
        <v>278000000</v>
      </c>
      <c r="L49" s="53">
        <f>IF(L48&gt;0,L48,0)</f>
        <v>23000000</v>
      </c>
      <c r="M49" s="53">
        <f>IF(M48&gt;0,M48,0)</f>
        <v>89000000</v>
      </c>
    </row>
    <row r="50" spans="1:13" ht="12.75">
      <c r="A50" s="266" t="s">
        <v>220</v>
      </c>
      <c r="B50" s="267"/>
      <c r="C50" s="267"/>
      <c r="D50" s="267"/>
      <c r="E50" s="267"/>
      <c r="F50" s="267"/>
      <c r="G50" s="267"/>
      <c r="H50" s="26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5" t="s">
        <v>312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187</v>
      </c>
      <c r="B52" s="220"/>
      <c r="C52" s="220"/>
      <c r="D52" s="220"/>
      <c r="E52" s="220"/>
      <c r="F52" s="220"/>
      <c r="G52" s="220"/>
      <c r="H52" s="220"/>
      <c r="I52" s="55"/>
      <c r="J52" s="55"/>
      <c r="K52" s="55"/>
      <c r="L52" s="55"/>
      <c r="M52" s="62"/>
    </row>
    <row r="53" spans="1:13" ht="12.75">
      <c r="A53" s="263" t="s">
        <v>234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>
        <v>328000000</v>
      </c>
      <c r="K53" s="7">
        <v>278000000</v>
      </c>
      <c r="L53" s="7">
        <v>23000000</v>
      </c>
      <c r="M53" s="7">
        <v>89000000</v>
      </c>
    </row>
    <row r="54" spans="1:13" ht="12.75">
      <c r="A54" s="263" t="s">
        <v>235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.75">
      <c r="A56" s="219" t="s">
        <v>204</v>
      </c>
      <c r="B56" s="220"/>
      <c r="C56" s="220"/>
      <c r="D56" s="220"/>
      <c r="E56" s="220"/>
      <c r="F56" s="220"/>
      <c r="G56" s="220"/>
      <c r="H56" s="237"/>
      <c r="I56" s="9">
        <v>157</v>
      </c>
      <c r="J56" s="7">
        <v>328000000</v>
      </c>
      <c r="K56" s="7">
        <v>278000000</v>
      </c>
      <c r="L56" s="7">
        <v>23000000</v>
      </c>
      <c r="M56" s="7">
        <v>89000000</v>
      </c>
    </row>
    <row r="57" spans="1:13" ht="12.75">
      <c r="A57" s="226" t="s">
        <v>221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3">
        <f>SUM(J58:J64)</f>
        <v>360000000</v>
      </c>
      <c r="K57" s="53">
        <f>SUM(K58:K64)</f>
        <v>-62000000</v>
      </c>
      <c r="L57" s="53">
        <f>SUM(L58:L64)</f>
        <v>-49000000</v>
      </c>
      <c r="M57" s="53">
        <f>SUM(M58:M64)</f>
        <v>31000000</v>
      </c>
    </row>
    <row r="58" spans="1:13" ht="12.75">
      <c r="A58" s="226" t="s">
        <v>228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>
        <v>264000000</v>
      </c>
      <c r="K58" s="7">
        <v>-140000000</v>
      </c>
      <c r="L58" s="7">
        <v>-62000000</v>
      </c>
      <c r="M58" s="7">
        <v>18000000</v>
      </c>
    </row>
    <row r="59" spans="1:13" ht="12.75">
      <c r="A59" s="226" t="s">
        <v>229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7"/>
      <c r="M59" s="7"/>
    </row>
    <row r="60" spans="1:13" ht="12.75">
      <c r="A60" s="226" t="s">
        <v>45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>
        <v>75000000</v>
      </c>
      <c r="K60" s="7">
        <v>47000000</v>
      </c>
      <c r="L60" s="7">
        <v>10000000</v>
      </c>
      <c r="M60" s="7">
        <v>10000000</v>
      </c>
    </row>
    <row r="61" spans="1:13" ht="12.75">
      <c r="A61" s="226" t="s">
        <v>230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</row>
    <row r="62" spans="1:13" ht="12.75">
      <c r="A62" s="226" t="s">
        <v>231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</row>
    <row r="63" spans="1:13" ht="12.75">
      <c r="A63" s="226" t="s">
        <v>232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</row>
    <row r="64" spans="1:13" ht="12.75">
      <c r="A64" s="226" t="s">
        <v>233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>
        <v>21000000</v>
      </c>
      <c r="K64" s="7">
        <v>31000000</v>
      </c>
      <c r="L64" s="7">
        <v>3000000</v>
      </c>
      <c r="M64" s="7">
        <v>3000000</v>
      </c>
    </row>
    <row r="65" spans="1:13" ht="12.75">
      <c r="A65" s="226" t="s">
        <v>222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</row>
    <row r="66" spans="1:13" ht="12.75">
      <c r="A66" s="226" t="s">
        <v>193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3">
        <f>J57-J65</f>
        <v>360000000</v>
      </c>
      <c r="K66" s="53">
        <f>K57-K65</f>
        <v>-62000000</v>
      </c>
      <c r="L66" s="53">
        <f>L57-L65</f>
        <v>-49000000</v>
      </c>
      <c r="M66" s="53">
        <f>M57-M65</f>
        <v>31000000</v>
      </c>
    </row>
    <row r="67" spans="1:13" ht="12.75">
      <c r="A67" s="226" t="s">
        <v>194</v>
      </c>
      <c r="B67" s="227"/>
      <c r="C67" s="227"/>
      <c r="D67" s="227"/>
      <c r="E67" s="227"/>
      <c r="F67" s="227"/>
      <c r="G67" s="227"/>
      <c r="H67" s="228"/>
      <c r="I67" s="1">
        <v>168</v>
      </c>
      <c r="J67" s="61">
        <f>J56+J66</f>
        <v>688000000</v>
      </c>
      <c r="K67" s="61">
        <f>K56+K66</f>
        <v>216000000</v>
      </c>
      <c r="L67" s="61">
        <f>L56+L66</f>
        <v>-26000000</v>
      </c>
      <c r="M67" s="61">
        <f>M56+M66</f>
        <v>120000000</v>
      </c>
    </row>
    <row r="68" spans="1:13" ht="12.75" customHeight="1">
      <c r="A68" s="259" t="s">
        <v>313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>
      <c r="A69" s="261" t="s">
        <v>188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ht="12.75">
      <c r="A70" s="263" t="s">
        <v>234</v>
      </c>
      <c r="B70" s="264"/>
      <c r="C70" s="264"/>
      <c r="D70" s="264"/>
      <c r="E70" s="264"/>
      <c r="F70" s="264"/>
      <c r="G70" s="264"/>
      <c r="H70" s="265"/>
      <c r="I70" s="1">
        <v>169</v>
      </c>
      <c r="J70" s="61">
        <v>688000000</v>
      </c>
      <c r="K70" s="61">
        <v>216000000</v>
      </c>
      <c r="L70" s="61">
        <v>-26000000</v>
      </c>
      <c r="M70" s="61">
        <v>120000000</v>
      </c>
    </row>
    <row r="71" spans="1:13" ht="12.75">
      <c r="A71" s="256" t="s">
        <v>235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M1:M16 M18:M65536 A1:L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A28">
      <selection activeCell="G58" sqref="G58"/>
    </sheetView>
  </sheetViews>
  <sheetFormatPr defaultColWidth="9.140625" defaultRowHeight="12.75"/>
  <cols>
    <col min="1" max="9" width="9.140625" style="52" customWidth="1"/>
    <col min="10" max="10" width="10.7109375" style="52" customWidth="1"/>
    <col min="11" max="11" width="11.28125" style="52" customWidth="1"/>
    <col min="12" max="16384" width="9.140625" style="52" customWidth="1"/>
  </cols>
  <sheetData>
    <row r="1" spans="1:11" ht="12.75" customHeight="1">
      <c r="A1" s="278" t="s">
        <v>164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79" t="s">
        <v>359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5" t="s">
        <v>358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23.25">
      <c r="A4" s="280" t="s">
        <v>59</v>
      </c>
      <c r="B4" s="280"/>
      <c r="C4" s="280"/>
      <c r="D4" s="280"/>
      <c r="E4" s="280"/>
      <c r="F4" s="280"/>
      <c r="G4" s="280"/>
      <c r="H4" s="280"/>
      <c r="I4" s="66" t="s">
        <v>279</v>
      </c>
      <c r="J4" s="67" t="s">
        <v>319</v>
      </c>
      <c r="K4" s="67" t="s">
        <v>320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8">
        <v>2</v>
      </c>
      <c r="J5" s="69" t="s">
        <v>283</v>
      </c>
      <c r="K5" s="69" t="s">
        <v>284</v>
      </c>
    </row>
    <row r="6" spans="1:11" ht="12.75">
      <c r="A6" s="215" t="s">
        <v>156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.75">
      <c r="A7" s="223" t="s">
        <v>40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428000000</v>
      </c>
      <c r="K7" s="7">
        <v>60000000</v>
      </c>
    </row>
    <row r="8" spans="1:11" ht="12.75">
      <c r="A8" s="223" t="s">
        <v>41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828000000</v>
      </c>
      <c r="K8" s="7">
        <v>813000000</v>
      </c>
    </row>
    <row r="9" spans="1:11" ht="12.75">
      <c r="A9" s="223" t="s">
        <v>42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43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>
        <v>309000000</v>
      </c>
    </row>
    <row r="11" spans="1:11" ht="12.75">
      <c r="A11" s="223" t="s">
        <v>44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3" t="s">
        <v>51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415000000</v>
      </c>
      <c r="K12" s="7">
        <v>170000000</v>
      </c>
    </row>
    <row r="13" spans="1:11" ht="12.75">
      <c r="A13" s="226" t="s">
        <v>157</v>
      </c>
      <c r="B13" s="227"/>
      <c r="C13" s="227"/>
      <c r="D13" s="227"/>
      <c r="E13" s="227"/>
      <c r="F13" s="227"/>
      <c r="G13" s="227"/>
      <c r="H13" s="227"/>
      <c r="I13" s="1">
        <v>7</v>
      </c>
      <c r="J13" s="64">
        <f>SUM(J7:J12)</f>
        <v>1671000000</v>
      </c>
      <c r="K13" s="53">
        <f>SUM(K7:K12)</f>
        <v>1352000000</v>
      </c>
    </row>
    <row r="14" spans="1:11" ht="12.75">
      <c r="A14" s="223" t="s">
        <v>52</v>
      </c>
      <c r="B14" s="224"/>
      <c r="C14" s="224"/>
      <c r="D14" s="224"/>
      <c r="E14" s="224"/>
      <c r="F14" s="224"/>
      <c r="G14" s="224"/>
      <c r="H14" s="224"/>
      <c r="I14" s="1">
        <v>8</v>
      </c>
      <c r="J14" s="7">
        <v>240000000</v>
      </c>
      <c r="K14" s="7"/>
    </row>
    <row r="15" spans="1:11" ht="12.75">
      <c r="A15" s="223" t="s">
        <v>53</v>
      </c>
      <c r="B15" s="224"/>
      <c r="C15" s="224"/>
      <c r="D15" s="224"/>
      <c r="E15" s="224"/>
      <c r="F15" s="224"/>
      <c r="G15" s="224"/>
      <c r="H15" s="224"/>
      <c r="I15" s="1">
        <v>9</v>
      </c>
      <c r="J15" s="7">
        <v>416000000</v>
      </c>
      <c r="K15" s="7">
        <v>92000000</v>
      </c>
    </row>
    <row r="16" spans="1:11" ht="12.75">
      <c r="A16" s="223" t="s">
        <v>54</v>
      </c>
      <c r="B16" s="224"/>
      <c r="C16" s="224"/>
      <c r="D16" s="224"/>
      <c r="E16" s="224"/>
      <c r="F16" s="224"/>
      <c r="G16" s="224"/>
      <c r="H16" s="224"/>
      <c r="I16" s="1">
        <v>10</v>
      </c>
      <c r="J16" s="7">
        <v>636000000</v>
      </c>
      <c r="K16" s="7">
        <v>319000000</v>
      </c>
    </row>
    <row r="17" spans="1:11" ht="12.75">
      <c r="A17" s="223" t="s">
        <v>55</v>
      </c>
      <c r="B17" s="224"/>
      <c r="C17" s="224"/>
      <c r="D17" s="224"/>
      <c r="E17" s="224"/>
      <c r="F17" s="224"/>
      <c r="G17" s="224"/>
      <c r="H17" s="224"/>
      <c r="I17" s="1">
        <v>11</v>
      </c>
      <c r="J17" s="7">
        <v>325000000</v>
      </c>
      <c r="K17" s="7">
        <v>578000000</v>
      </c>
    </row>
    <row r="18" spans="1:11" ht="12.75">
      <c r="A18" s="226" t="s">
        <v>158</v>
      </c>
      <c r="B18" s="227"/>
      <c r="C18" s="227"/>
      <c r="D18" s="227"/>
      <c r="E18" s="227"/>
      <c r="F18" s="227"/>
      <c r="G18" s="227"/>
      <c r="H18" s="227"/>
      <c r="I18" s="1">
        <v>12</v>
      </c>
      <c r="J18" s="64">
        <f>SUM(J14:J17)</f>
        <v>1617000000</v>
      </c>
      <c r="K18" s="53">
        <f>SUM(K14:K17)</f>
        <v>989000000</v>
      </c>
    </row>
    <row r="19" spans="1:11" ht="12.75">
      <c r="A19" s="226" t="s">
        <v>36</v>
      </c>
      <c r="B19" s="227"/>
      <c r="C19" s="227"/>
      <c r="D19" s="227"/>
      <c r="E19" s="227"/>
      <c r="F19" s="227"/>
      <c r="G19" s="227"/>
      <c r="H19" s="227"/>
      <c r="I19" s="1">
        <v>13</v>
      </c>
      <c r="J19" s="64">
        <f>IF(J13&gt;J18,J13-J18,0)</f>
        <v>54000000</v>
      </c>
      <c r="K19" s="53">
        <f>IF(K13&gt;K18,K13-K18,0)</f>
        <v>363000000</v>
      </c>
    </row>
    <row r="20" spans="1:11" ht="12.75">
      <c r="A20" s="226" t="s">
        <v>37</v>
      </c>
      <c r="B20" s="227"/>
      <c r="C20" s="227"/>
      <c r="D20" s="227"/>
      <c r="E20" s="227"/>
      <c r="F20" s="227"/>
      <c r="G20" s="227"/>
      <c r="H20" s="22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5" t="s">
        <v>159</v>
      </c>
      <c r="B21" s="216"/>
      <c r="C21" s="216"/>
      <c r="D21" s="216"/>
      <c r="E21" s="216"/>
      <c r="F21" s="216"/>
      <c r="G21" s="216"/>
      <c r="H21" s="216"/>
      <c r="I21" s="272"/>
      <c r="J21" s="272"/>
      <c r="K21" s="273"/>
    </row>
    <row r="22" spans="1:11" ht="12.75">
      <c r="A22" s="223" t="s">
        <v>178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22000000</v>
      </c>
      <c r="K22" s="7">
        <v>10000000</v>
      </c>
    </row>
    <row r="23" spans="1:11" ht="12.75">
      <c r="A23" s="223" t="s">
        <v>179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>
        <v>-3000000</v>
      </c>
      <c r="K23" s="7">
        <v>1000000</v>
      </c>
    </row>
    <row r="24" spans="1:11" ht="12.75">
      <c r="A24" s="223" t="s">
        <v>180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>
        <v>9000000</v>
      </c>
      <c r="K24" s="7">
        <v>3000000</v>
      </c>
    </row>
    <row r="25" spans="1:11" ht="12.75">
      <c r="A25" s="223" t="s">
        <v>181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>
        <v>1000000</v>
      </c>
    </row>
    <row r="26" spans="1:11" ht="12.75">
      <c r="A26" s="223" t="s">
        <v>182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>
        <v>10000000</v>
      </c>
      <c r="K26" s="7">
        <v>1000000</v>
      </c>
    </row>
    <row r="27" spans="1:11" ht="12.75">
      <c r="A27" s="226" t="s">
        <v>168</v>
      </c>
      <c r="B27" s="227"/>
      <c r="C27" s="227"/>
      <c r="D27" s="227"/>
      <c r="E27" s="227"/>
      <c r="F27" s="227"/>
      <c r="G27" s="227"/>
      <c r="H27" s="227"/>
      <c r="I27" s="1">
        <v>20</v>
      </c>
      <c r="J27" s="64">
        <f>SUM(J22:J26)</f>
        <v>38000000</v>
      </c>
      <c r="K27" s="53">
        <f>SUM(K22:K26)</f>
        <v>16000000</v>
      </c>
    </row>
    <row r="28" spans="1:11" ht="12.75">
      <c r="A28" s="223" t="s">
        <v>115</v>
      </c>
      <c r="B28" s="224"/>
      <c r="C28" s="224"/>
      <c r="D28" s="224"/>
      <c r="E28" s="224"/>
      <c r="F28" s="224"/>
      <c r="G28" s="224"/>
      <c r="H28" s="224"/>
      <c r="I28" s="1">
        <v>21</v>
      </c>
      <c r="J28" s="7">
        <v>565000000</v>
      </c>
      <c r="K28" s="7">
        <v>800000000</v>
      </c>
    </row>
    <row r="29" spans="1:11" ht="12.75">
      <c r="A29" s="223" t="s">
        <v>116</v>
      </c>
      <c r="B29" s="224"/>
      <c r="C29" s="224"/>
      <c r="D29" s="224"/>
      <c r="E29" s="224"/>
      <c r="F29" s="224"/>
      <c r="G29" s="224"/>
      <c r="H29" s="224"/>
      <c r="I29" s="1">
        <v>22</v>
      </c>
      <c r="J29" s="7"/>
      <c r="K29" s="7"/>
    </row>
    <row r="30" spans="1:11" ht="12.75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64">
        <f>SUM(J28:J30)</f>
        <v>565000000</v>
      </c>
      <c r="K31" s="53">
        <f>SUM(K28:K30)</f>
        <v>800000000</v>
      </c>
    </row>
    <row r="32" spans="1:11" ht="12.75">
      <c r="A32" s="226" t="s">
        <v>38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26" t="s">
        <v>39</v>
      </c>
      <c r="B33" s="227"/>
      <c r="C33" s="227"/>
      <c r="D33" s="227"/>
      <c r="E33" s="227"/>
      <c r="F33" s="227"/>
      <c r="G33" s="227"/>
      <c r="H33" s="227"/>
      <c r="I33" s="1">
        <v>26</v>
      </c>
      <c r="J33" s="64">
        <f>IF(J31&gt;J27,J31-J27,0)</f>
        <v>527000000</v>
      </c>
      <c r="K33" s="53">
        <f>IF(K31&gt;K27,K31-K27,0)</f>
        <v>784000000</v>
      </c>
    </row>
    <row r="34" spans="1:11" ht="12.75">
      <c r="A34" s="215" t="s">
        <v>160</v>
      </c>
      <c r="B34" s="216"/>
      <c r="C34" s="216"/>
      <c r="D34" s="216"/>
      <c r="E34" s="216"/>
      <c r="F34" s="216"/>
      <c r="G34" s="216"/>
      <c r="H34" s="216"/>
      <c r="I34" s="272"/>
      <c r="J34" s="272"/>
      <c r="K34" s="273"/>
    </row>
    <row r="35" spans="1:11" ht="12.75">
      <c r="A35" s="223" t="s">
        <v>174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>
      <c r="A36" s="223" t="s">
        <v>29</v>
      </c>
      <c r="B36" s="224"/>
      <c r="C36" s="224"/>
      <c r="D36" s="224"/>
      <c r="E36" s="224"/>
      <c r="F36" s="224"/>
      <c r="G36" s="224"/>
      <c r="H36" s="224"/>
      <c r="I36" s="1">
        <v>28</v>
      </c>
      <c r="J36" s="7">
        <v>7727000000</v>
      </c>
      <c r="K36" s="7">
        <v>5625000000</v>
      </c>
    </row>
    <row r="37" spans="1:11" ht="12.75">
      <c r="A37" s="223" t="s">
        <v>30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>
        <v>28000000</v>
      </c>
    </row>
    <row r="38" spans="1:11" ht="12.75">
      <c r="A38" s="226" t="s">
        <v>68</v>
      </c>
      <c r="B38" s="227"/>
      <c r="C38" s="227"/>
      <c r="D38" s="227"/>
      <c r="E38" s="227"/>
      <c r="F38" s="227"/>
      <c r="G38" s="227"/>
      <c r="H38" s="227"/>
      <c r="I38" s="1">
        <v>30</v>
      </c>
      <c r="J38" s="64">
        <f>SUM(J35:J37)</f>
        <v>7727000000</v>
      </c>
      <c r="K38" s="53">
        <f>SUM(K35:K37)</f>
        <v>5653000000</v>
      </c>
    </row>
    <row r="39" spans="1:11" ht="12.75">
      <c r="A39" s="223" t="s">
        <v>31</v>
      </c>
      <c r="B39" s="224"/>
      <c r="C39" s="224"/>
      <c r="D39" s="224"/>
      <c r="E39" s="224"/>
      <c r="F39" s="224"/>
      <c r="G39" s="224"/>
      <c r="H39" s="224"/>
      <c r="I39" s="1">
        <v>31</v>
      </c>
      <c r="J39" s="7">
        <v>7381000000</v>
      </c>
      <c r="K39" s="7">
        <v>5245000000</v>
      </c>
    </row>
    <row r="40" spans="1:11" ht="12.75">
      <c r="A40" s="223" t="s">
        <v>32</v>
      </c>
      <c r="B40" s="224"/>
      <c r="C40" s="224"/>
      <c r="D40" s="224"/>
      <c r="E40" s="224"/>
      <c r="F40" s="224"/>
      <c r="G40" s="224"/>
      <c r="H40" s="224"/>
      <c r="I40" s="1">
        <v>32</v>
      </c>
      <c r="J40" s="7"/>
      <c r="K40" s="7"/>
    </row>
    <row r="41" spans="1:11" ht="12.75">
      <c r="A41" s="223" t="s">
        <v>33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34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35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116000000</v>
      </c>
      <c r="K43" s="7"/>
    </row>
    <row r="44" spans="1:11" ht="12.75">
      <c r="A44" s="226" t="s">
        <v>69</v>
      </c>
      <c r="B44" s="227"/>
      <c r="C44" s="227"/>
      <c r="D44" s="227"/>
      <c r="E44" s="227"/>
      <c r="F44" s="227"/>
      <c r="G44" s="227"/>
      <c r="H44" s="227"/>
      <c r="I44" s="1">
        <v>36</v>
      </c>
      <c r="J44" s="64">
        <f>SUM(J39:J43)</f>
        <v>7497000000</v>
      </c>
      <c r="K44" s="53">
        <f>SUM(K39:K43)</f>
        <v>5245000000</v>
      </c>
    </row>
    <row r="45" spans="1:11" ht="12.75">
      <c r="A45" s="226" t="s">
        <v>17</v>
      </c>
      <c r="B45" s="227"/>
      <c r="C45" s="227"/>
      <c r="D45" s="227"/>
      <c r="E45" s="227"/>
      <c r="F45" s="227"/>
      <c r="G45" s="227"/>
      <c r="H45" s="227"/>
      <c r="I45" s="1">
        <v>37</v>
      </c>
      <c r="J45" s="64">
        <f>IF(J38&gt;J44,J38-J44,0)</f>
        <v>230000000</v>
      </c>
      <c r="K45" s="53">
        <f>IF(K38&gt;K44,K38-K44,0)</f>
        <v>408000000</v>
      </c>
    </row>
    <row r="46" spans="1:11" ht="12.75">
      <c r="A46" s="226" t="s">
        <v>18</v>
      </c>
      <c r="B46" s="227"/>
      <c r="C46" s="227"/>
      <c r="D46" s="227"/>
      <c r="E46" s="227"/>
      <c r="F46" s="227"/>
      <c r="G46" s="227"/>
      <c r="H46" s="22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23" t="s">
        <v>70</v>
      </c>
      <c r="B47" s="224"/>
      <c r="C47" s="224"/>
      <c r="D47" s="224"/>
      <c r="E47" s="224"/>
      <c r="F47" s="224"/>
      <c r="G47" s="224"/>
      <c r="H47" s="22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3" t="s">
        <v>71</v>
      </c>
      <c r="B48" s="224"/>
      <c r="C48" s="224"/>
      <c r="D48" s="224"/>
      <c r="E48" s="224"/>
      <c r="F48" s="224"/>
      <c r="G48" s="224"/>
      <c r="H48" s="224"/>
      <c r="I48" s="1">
        <v>40</v>
      </c>
      <c r="J48" s="64">
        <f>IF(J20-J19+J33-J32+J46-J45&gt;0,J20-J19+J33-J32+J46-J45,0)</f>
        <v>243000000</v>
      </c>
      <c r="K48" s="53">
        <f>IF(K20-K19+K33-K32+K46-K45&gt;0,K20-K19+K33-K32+K46-K45,0)</f>
        <v>13000000</v>
      </c>
    </row>
    <row r="49" spans="1:11" ht="12.75">
      <c r="A49" s="223" t="s">
        <v>161</v>
      </c>
      <c r="B49" s="224"/>
      <c r="C49" s="224"/>
      <c r="D49" s="224"/>
      <c r="E49" s="224"/>
      <c r="F49" s="224"/>
      <c r="G49" s="224"/>
      <c r="H49" s="224"/>
      <c r="I49" s="1">
        <v>41</v>
      </c>
      <c r="J49" s="7">
        <v>467000000</v>
      </c>
      <c r="K49" s="7">
        <v>275000000</v>
      </c>
    </row>
    <row r="50" spans="1:11" ht="12.75">
      <c r="A50" s="223" t="s">
        <v>175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/>
      <c r="K50" s="7"/>
    </row>
    <row r="51" spans="1:11" ht="12.75">
      <c r="A51" s="223" t="s">
        <v>176</v>
      </c>
      <c r="B51" s="224"/>
      <c r="C51" s="224"/>
      <c r="D51" s="224"/>
      <c r="E51" s="224"/>
      <c r="F51" s="224"/>
      <c r="G51" s="224"/>
      <c r="H51" s="224"/>
      <c r="I51" s="1">
        <v>43</v>
      </c>
      <c r="J51" s="7">
        <f>J48</f>
        <v>243000000</v>
      </c>
      <c r="K51" s="7">
        <f>K48</f>
        <v>13000000</v>
      </c>
    </row>
    <row r="52" spans="1:11" ht="12.75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65">
        <f>J49+J50-J51</f>
        <v>224000000</v>
      </c>
      <c r="K52" s="61">
        <f>K49+K50-K51</f>
        <v>262000000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1.7109375" style="76" bestFit="1" customWidth="1"/>
    <col min="12" max="16384" width="9.140625" style="76" customWidth="1"/>
  </cols>
  <sheetData>
    <row r="1" spans="1:12" ht="12.75">
      <c r="A1" s="296" t="s">
        <v>281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75"/>
    </row>
    <row r="2" spans="1:12" ht="15.75">
      <c r="A2" s="42"/>
      <c r="B2" s="74"/>
      <c r="C2" s="281" t="s">
        <v>282</v>
      </c>
      <c r="D2" s="281"/>
      <c r="E2" s="77">
        <v>42370</v>
      </c>
      <c r="F2" s="43" t="s">
        <v>250</v>
      </c>
      <c r="G2" s="282">
        <v>42551</v>
      </c>
      <c r="H2" s="283"/>
      <c r="I2" s="74"/>
      <c r="J2" s="74"/>
      <c r="K2" s="74"/>
      <c r="L2" s="78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81" t="s">
        <v>305</v>
      </c>
      <c r="J3" s="82" t="s">
        <v>150</v>
      </c>
      <c r="K3" s="82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4">
        <v>2</v>
      </c>
      <c r="J4" s="83" t="s">
        <v>283</v>
      </c>
      <c r="K4" s="83" t="s">
        <v>284</v>
      </c>
    </row>
    <row r="5" spans="1:11" ht="12.75">
      <c r="A5" s="286" t="s">
        <v>285</v>
      </c>
      <c r="B5" s="287"/>
      <c r="C5" s="287"/>
      <c r="D5" s="287"/>
      <c r="E5" s="287"/>
      <c r="F5" s="287"/>
      <c r="G5" s="287"/>
      <c r="H5" s="287"/>
      <c r="I5" s="44">
        <v>1</v>
      </c>
      <c r="J5" s="45">
        <v>9000000000</v>
      </c>
      <c r="K5" s="45">
        <v>9000000000</v>
      </c>
    </row>
    <row r="6" spans="1:11" ht="12.75">
      <c r="A6" s="286" t="s">
        <v>286</v>
      </c>
      <c r="B6" s="287"/>
      <c r="C6" s="287"/>
      <c r="D6" s="287"/>
      <c r="E6" s="287"/>
      <c r="F6" s="287"/>
      <c r="G6" s="287"/>
      <c r="H6" s="287"/>
      <c r="I6" s="44">
        <v>2</v>
      </c>
      <c r="J6" s="46"/>
      <c r="K6" s="46"/>
    </row>
    <row r="7" spans="1:11" ht="12.75">
      <c r="A7" s="286" t="s">
        <v>287</v>
      </c>
      <c r="B7" s="287"/>
      <c r="C7" s="287"/>
      <c r="D7" s="287"/>
      <c r="E7" s="287"/>
      <c r="F7" s="287"/>
      <c r="G7" s="287"/>
      <c r="H7" s="287"/>
      <c r="I7" s="44">
        <v>3</v>
      </c>
      <c r="J7" s="7">
        <v>1826000000</v>
      </c>
      <c r="K7" s="46">
        <v>1602000000</v>
      </c>
    </row>
    <row r="8" spans="1:11" ht="12.75">
      <c r="A8" s="286" t="s">
        <v>288</v>
      </c>
      <c r="B8" s="287"/>
      <c r="C8" s="287"/>
      <c r="D8" s="287"/>
      <c r="E8" s="287"/>
      <c r="F8" s="287"/>
      <c r="G8" s="287"/>
      <c r="H8" s="287"/>
      <c r="I8" s="44">
        <v>4</v>
      </c>
      <c r="J8" s="7">
        <v>849000000</v>
      </c>
      <c r="K8" s="46">
        <v>23000000</v>
      </c>
    </row>
    <row r="9" spans="1:11" ht="12.75">
      <c r="A9" s="286" t="s">
        <v>289</v>
      </c>
      <c r="B9" s="287"/>
      <c r="C9" s="287"/>
      <c r="D9" s="287"/>
      <c r="E9" s="287"/>
      <c r="F9" s="287"/>
      <c r="G9" s="287"/>
      <c r="H9" s="287"/>
      <c r="I9" s="44">
        <v>5</v>
      </c>
      <c r="J9" s="7">
        <v>328000000</v>
      </c>
      <c r="K9" s="46">
        <v>-292000000</v>
      </c>
    </row>
    <row r="10" spans="1:11" ht="12.75">
      <c r="A10" s="286" t="s">
        <v>290</v>
      </c>
      <c r="B10" s="287"/>
      <c r="C10" s="287"/>
      <c r="D10" s="287"/>
      <c r="E10" s="287"/>
      <c r="F10" s="287"/>
      <c r="G10" s="287"/>
      <c r="H10" s="287"/>
      <c r="I10" s="44">
        <v>6</v>
      </c>
      <c r="J10" s="7"/>
      <c r="K10" s="46"/>
    </row>
    <row r="11" spans="1:11" ht="12.75">
      <c r="A11" s="286" t="s">
        <v>291</v>
      </c>
      <c r="B11" s="287"/>
      <c r="C11" s="287"/>
      <c r="D11" s="287"/>
      <c r="E11" s="287"/>
      <c r="F11" s="287"/>
      <c r="G11" s="287"/>
      <c r="H11" s="287"/>
      <c r="I11" s="44">
        <v>7</v>
      </c>
      <c r="J11" s="7"/>
      <c r="K11" s="46"/>
    </row>
    <row r="12" spans="1:11" ht="12.75">
      <c r="A12" s="286" t="s">
        <v>292</v>
      </c>
      <c r="B12" s="287"/>
      <c r="C12" s="287"/>
      <c r="D12" s="287"/>
      <c r="E12" s="287"/>
      <c r="F12" s="287"/>
      <c r="G12" s="287"/>
      <c r="H12" s="287"/>
      <c r="I12" s="44">
        <v>8</v>
      </c>
      <c r="J12" s="7">
        <v>196000000</v>
      </c>
      <c r="K12" s="46">
        <v>226000000</v>
      </c>
    </row>
    <row r="13" spans="1:11" ht="12.75">
      <c r="A13" s="286" t="s">
        <v>293</v>
      </c>
      <c r="B13" s="287"/>
      <c r="C13" s="287"/>
      <c r="D13" s="287"/>
      <c r="E13" s="287"/>
      <c r="F13" s="287"/>
      <c r="G13" s="287"/>
      <c r="H13" s="287"/>
      <c r="I13" s="44">
        <v>9</v>
      </c>
      <c r="J13" s="46"/>
      <c r="K13" s="46"/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9">
        <f>SUM(J5:J13)</f>
        <v>12199000000</v>
      </c>
      <c r="K14" s="79">
        <f>SUM(K5:K13)</f>
        <v>10559000000</v>
      </c>
    </row>
    <row r="15" spans="1:11" ht="12.75" customHeight="1">
      <c r="A15" s="286" t="s">
        <v>295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>
        <v>264000000</v>
      </c>
      <c r="K15" s="46">
        <v>-62000000</v>
      </c>
    </row>
    <row r="16" spans="1:11" ht="12.75">
      <c r="A16" s="286" t="s">
        <v>296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/>
      <c r="K16" s="46"/>
    </row>
    <row r="17" spans="1:11" ht="12.75">
      <c r="A17" s="286" t="s">
        <v>297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/>
      <c r="K17" s="46"/>
    </row>
    <row r="18" spans="1:11" ht="12.75">
      <c r="A18" s="286" t="s">
        <v>298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/>
      <c r="K18" s="46"/>
    </row>
    <row r="19" spans="1:11" ht="12.75">
      <c r="A19" s="286" t="s">
        <v>299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/>
      <c r="K19" s="46"/>
    </row>
    <row r="20" spans="1:11" ht="12.75">
      <c r="A20" s="286" t="s">
        <v>300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>
        <v>274000000</v>
      </c>
      <c r="K20" s="46">
        <v>36000000</v>
      </c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44">
        <v>17</v>
      </c>
      <c r="J21" s="80">
        <f>SUM(J15:J20)</f>
        <v>538000000</v>
      </c>
      <c r="K21" s="80">
        <f>SUM(K15:K20)</f>
        <v>-26000000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90" t="s">
        <v>302</v>
      </c>
      <c r="B23" s="291"/>
      <c r="C23" s="291"/>
      <c r="D23" s="291"/>
      <c r="E23" s="291"/>
      <c r="F23" s="291"/>
      <c r="G23" s="291"/>
      <c r="H23" s="291"/>
      <c r="I23" s="47">
        <v>18</v>
      </c>
      <c r="J23" s="6">
        <v>12199000000</v>
      </c>
      <c r="K23" s="45">
        <v>10559000000</v>
      </c>
    </row>
    <row r="24" spans="1:11" ht="17.25" customHeight="1">
      <c r="A24" s="292" t="s">
        <v>303</v>
      </c>
      <c r="B24" s="293"/>
      <c r="C24" s="293"/>
      <c r="D24" s="293"/>
      <c r="E24" s="293"/>
      <c r="F24" s="293"/>
      <c r="G24" s="293"/>
      <c r="H24" s="293"/>
      <c r="I24" s="48">
        <v>19</v>
      </c>
      <c r="J24" s="61">
        <v>-1000000</v>
      </c>
      <c r="K24" s="80">
        <v>0</v>
      </c>
    </row>
    <row r="25" spans="1:11" ht="30" customHeight="1">
      <c r="A25" s="294" t="s">
        <v>304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15:H15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8" t="s">
        <v>197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308" t="s">
        <v>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2.75">
      <c r="A3" s="307" t="s">
        <v>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ht="33.75">
      <c r="A4" s="280" t="s">
        <v>59</v>
      </c>
      <c r="B4" s="280"/>
      <c r="C4" s="280"/>
      <c r="D4" s="280"/>
      <c r="E4" s="280"/>
      <c r="F4" s="280"/>
      <c r="G4" s="280"/>
      <c r="H4" s="280"/>
      <c r="I4" s="66" t="s">
        <v>279</v>
      </c>
      <c r="J4" s="67" t="s">
        <v>319</v>
      </c>
      <c r="K4" s="67" t="s">
        <v>320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72">
        <v>2</v>
      </c>
      <c r="J5" s="73" t="s">
        <v>283</v>
      </c>
      <c r="K5" s="73" t="s">
        <v>284</v>
      </c>
    </row>
    <row r="6" spans="1:11" ht="12.75">
      <c r="A6" s="215" t="s">
        <v>156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.75">
      <c r="A7" s="223" t="s">
        <v>199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119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120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121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122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6" t="s">
        <v>198</v>
      </c>
      <c r="B12" s="227"/>
      <c r="C12" s="227"/>
      <c r="D12" s="227"/>
      <c r="E12" s="227"/>
      <c r="F12" s="227"/>
      <c r="G12" s="227"/>
      <c r="H12" s="22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3" t="s">
        <v>123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124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125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126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127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26" t="s">
        <v>47</v>
      </c>
      <c r="B19" s="227"/>
      <c r="C19" s="227"/>
      <c r="D19" s="227"/>
      <c r="E19" s="227"/>
      <c r="F19" s="227"/>
      <c r="G19" s="227"/>
      <c r="H19" s="22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6" t="s">
        <v>108</v>
      </c>
      <c r="B20" s="304"/>
      <c r="C20" s="304"/>
      <c r="D20" s="304"/>
      <c r="E20" s="304"/>
      <c r="F20" s="304"/>
      <c r="G20" s="304"/>
      <c r="H20" s="30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8" t="s">
        <v>109</v>
      </c>
      <c r="B21" s="302"/>
      <c r="C21" s="302"/>
      <c r="D21" s="302"/>
      <c r="E21" s="302"/>
      <c r="F21" s="302"/>
      <c r="G21" s="302"/>
      <c r="H21" s="30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16"/>
      <c r="C22" s="216"/>
      <c r="D22" s="216"/>
      <c r="E22" s="216"/>
      <c r="F22" s="216"/>
      <c r="G22" s="216"/>
      <c r="H22" s="216"/>
      <c r="I22" s="272"/>
      <c r="J22" s="272"/>
      <c r="K22" s="273"/>
    </row>
    <row r="23" spans="1:11" ht="12.75">
      <c r="A23" s="223" t="s">
        <v>165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166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321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322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26" t="s">
        <v>48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6" t="s">
        <v>110</v>
      </c>
      <c r="B33" s="227"/>
      <c r="C33" s="227"/>
      <c r="D33" s="227"/>
      <c r="E33" s="227"/>
      <c r="F33" s="227"/>
      <c r="G33" s="227"/>
      <c r="H33" s="22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6" t="s">
        <v>111</v>
      </c>
      <c r="B34" s="227"/>
      <c r="C34" s="227"/>
      <c r="D34" s="227"/>
      <c r="E34" s="227"/>
      <c r="F34" s="227"/>
      <c r="G34" s="227"/>
      <c r="H34" s="22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16"/>
      <c r="C35" s="216"/>
      <c r="D35" s="216"/>
      <c r="E35" s="216"/>
      <c r="F35" s="216"/>
      <c r="G35" s="216"/>
      <c r="H35" s="216"/>
      <c r="I35" s="272">
        <v>0</v>
      </c>
      <c r="J35" s="272"/>
      <c r="K35" s="273"/>
    </row>
    <row r="36" spans="1:11" ht="12.75">
      <c r="A36" s="223" t="s">
        <v>174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26" t="s">
        <v>49</v>
      </c>
      <c r="B39" s="227"/>
      <c r="C39" s="227"/>
      <c r="D39" s="227"/>
      <c r="E39" s="227"/>
      <c r="F39" s="227"/>
      <c r="G39" s="227"/>
      <c r="H39" s="22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35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26" t="s">
        <v>148</v>
      </c>
      <c r="B45" s="227"/>
      <c r="C45" s="227"/>
      <c r="D45" s="227"/>
      <c r="E45" s="227"/>
      <c r="F45" s="227"/>
      <c r="G45" s="227"/>
      <c r="H45" s="22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6" t="s">
        <v>162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6" t="s">
        <v>163</v>
      </c>
      <c r="B47" s="227"/>
      <c r="C47" s="227"/>
      <c r="D47" s="227"/>
      <c r="E47" s="227"/>
      <c r="F47" s="227"/>
      <c r="G47" s="227"/>
      <c r="H47" s="22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6" t="s">
        <v>149</v>
      </c>
      <c r="B48" s="227"/>
      <c r="C48" s="227"/>
      <c r="D48" s="227"/>
      <c r="E48" s="227"/>
      <c r="F48" s="227"/>
      <c r="G48" s="227"/>
      <c r="H48" s="22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6" t="s">
        <v>15</v>
      </c>
      <c r="B49" s="227"/>
      <c r="C49" s="227"/>
      <c r="D49" s="227"/>
      <c r="E49" s="227"/>
      <c r="F49" s="227"/>
      <c r="G49" s="227"/>
      <c r="H49" s="22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.75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26" t="s">
        <v>176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.75">
      <c r="A53" s="238" t="s">
        <v>177</v>
      </c>
      <c r="B53" s="239"/>
      <c r="C53" s="239"/>
      <c r="D53" s="239"/>
      <c r="E53" s="239"/>
      <c r="F53" s="239"/>
      <c r="G53" s="239"/>
      <c r="H53" s="23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F27" sqref="F26:F27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9" t="s">
        <v>280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0" t="s">
        <v>316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2016-04-25T11:18:34Z</cp:lastPrinted>
  <dcterms:created xsi:type="dcterms:W3CDTF">2008-10-17T11:51:54Z</dcterms:created>
  <dcterms:modified xsi:type="dcterms:W3CDTF">2016-07-26T12:23:28Z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TFI_POD_INA GRUPA-30 06 2016 - hrv.xls</vt:lpwstr>
  </property>
</Properties>
</file>