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1 2021\__objava\INA Grupa\"/>
    </mc:Choice>
  </mc:AlternateContent>
  <xr:revisionPtr revIDLastSave="0" documentId="13_ncr:1_{3838913D-D958-4CAB-87C7-35A13CD09C9F}" xr6:coauthVersionLast="41" xr6:coauthVersionMax="41"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Hlk69896066" localSheetId="6">Bilješke!$A$44</definedName>
    <definedName name="_Hlk69900520" localSheetId="6">Bilješke!$A$48</definedName>
    <definedName name="_Hlk69902173" localSheetId="6">Bilješke!$A$52</definedName>
    <definedName name="_Hlk69903321" localSheetId="6">Bilješke!$A$49</definedName>
    <definedName name="_Hlk69981367" localSheetId="6">Bilješke!$A$32</definedName>
    <definedName name="_Hlk70085795" localSheetId="6">Bilješke!$A$53</definedName>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H15" i="18" l="1"/>
  <c r="J98" i="26" l="1"/>
  <c r="K98" i="26"/>
  <c r="I98" i="26"/>
  <c r="H98" i="26"/>
  <c r="J91" i="26"/>
  <c r="K91" i="26"/>
  <c r="I91" i="26"/>
  <c r="H91" i="26"/>
  <c r="J108" i="26" l="1"/>
  <c r="J109" i="26" s="1"/>
  <c r="K90"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W55" i="22"/>
  <c r="W56" i="22"/>
  <c r="W57" i="22"/>
  <c r="W58" i="22"/>
  <c r="W40" i="22"/>
  <c r="Y54"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J14" i="26" s="1"/>
  <c r="I20" i="26"/>
  <c r="H20" i="26"/>
  <c r="K16" i="26"/>
  <c r="J16" i="26"/>
  <c r="I16" i="26"/>
  <c r="H16" i="26"/>
  <c r="I14" i="26"/>
  <c r="K8" i="26"/>
  <c r="J8" i="26"/>
  <c r="I8" i="26"/>
  <c r="H8" i="26"/>
  <c r="K14" i="26" l="1"/>
  <c r="K61" i="26" s="1"/>
  <c r="J61" i="26"/>
  <c r="K60" i="26"/>
  <c r="I61" i="26"/>
  <c r="I60" i="26"/>
  <c r="J60" i="26"/>
  <c r="H21" i="21"/>
  <c r="H60" i="26"/>
  <c r="H14" i="26"/>
  <c r="H61" i="26" s="1"/>
  <c r="I21" i="21"/>
  <c r="H36" i="21"/>
  <c r="I36" i="21"/>
  <c r="H49" i="21"/>
  <c r="I49" i="21"/>
  <c r="I64" i="26" l="1"/>
  <c r="K63" i="26"/>
  <c r="J62" i="26"/>
  <c r="J66" i="26" s="1"/>
  <c r="I62" i="26"/>
  <c r="I67" i="26" s="1"/>
  <c r="I63" i="26"/>
  <c r="K64" i="26"/>
  <c r="K62" i="26"/>
  <c r="K67" i="26" s="1"/>
  <c r="J63" i="26"/>
  <c r="J64" i="26"/>
  <c r="H62" i="26"/>
  <c r="H67" i="26" s="1"/>
  <c r="H63" i="26"/>
  <c r="H64" i="26"/>
  <c r="I51" i="21"/>
  <c r="I53" i="21" s="1"/>
  <c r="H51" i="21"/>
  <c r="H53" i="21" s="1"/>
  <c r="H68" i="26"/>
  <c r="I68" i="26"/>
  <c r="J67" i="26" l="1"/>
  <c r="J68" i="26"/>
  <c r="I66" i="26"/>
  <c r="H66" i="26"/>
  <c r="K68" i="26"/>
  <c r="K66"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W9" i="22"/>
  <c r="Y9" i="22" s="1"/>
  <c r="W8" i="22"/>
  <c r="Y8" i="22" s="1"/>
  <c r="W7" i="22"/>
  <c r="Y7" i="22" s="1"/>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<sst xmlns="http://schemas.openxmlformats.org/spreadsheetml/2006/main" count="777" uniqueCount="669">
  <si>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</si>
  <si>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</si>
  <si>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</si>
  <si>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</si>
  <si>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</si>
  <si>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</si>
  <si>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</si>
  <si>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</si>
  <si>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</si>
  <si>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</si>
  <si>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</si>
  <si>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</si>
  <si>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</si>
  <si>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</si>
  <si>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</si>
  <si>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</si>
  <si>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</si>
  <si>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</si>
  <si>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</si>
  <si>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</si>
  <si>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</si>
  <si>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</si>
  <si>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</si>
  <si>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</si>
  <si>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</si>
  <si>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</si>
  <si>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</si>
  <si>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</si>
  <si>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</si>
  <si>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</si>
  <si>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</si>
  <si>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</si>
  <si>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</si>
  <si>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</si>
  <si>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</si>
  <si>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</si>
  <si>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</si>
  <si>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</si>
  <si>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</si>
  <si>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</si>
  <si>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</si>
  <si>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</si>
  <si>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</si>
  <si>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</si>
  <si>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</si>
  <si>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</si>
  <si>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</si>
  <si>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</si>
  <si>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</si>
  <si>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</si>
  <si>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</si>
  <si>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</si>
  <si>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</si>
  <si>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</si>
  <si>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</si>
  <si>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</si>
  <si>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</si>
  <si>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</si>
  <si>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</si>
  <si>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</si>
  <si>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</si>
  <si>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</si>
  <si>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</si>
  <si>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</si>
  <si>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</si>
  <si>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</si>
  <si>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</si>
  <si>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</si>
  <si>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</si>
  <si>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</si>
  <si>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</si>
  <si>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</si>
  <si>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</si>
  <si>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</si>
  <si>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</si>
  <si>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</si>
  <si>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</si>
  <si>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</si>
  <si>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</si>
  <si>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</si>
  <si>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</si>
  <si>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</si>
  <si>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</si>
  <si>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</si>
  <si>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</si>
  <si>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</si>
  <si>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</si>
  <si>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</si>
  <si>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</si>
  <si>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</si>
  <si>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</si>
  <si>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</si>
  <si>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</si>
  <si>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</si>
  <si>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</si>
  <si>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</si>
  <si>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</si>
  <si>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</si>
  <si>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</si>
  <si>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</si>
  <si>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</si>
  <si>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</si>
  <si>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</si>
  <si>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</si>
  <si>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</si>
  <si>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</si>
  <si>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</si>
  <si>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</si>
  <si>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</si>
  <si>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</si>
  <si>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</si>
  <si>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</si>
  <si>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</si>
  <si>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</si>
  <si>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</si>
  <si>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</si>
  <si>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</si>
  <si>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</si>
  <si>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</si>
  <si>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</si>
  <si>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</si>
  <si>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</si>
  <si>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</si>
  <si>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</si>
  <si>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</si>
  <si>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</si>
  <si>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</si>
  <si>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</si>
  <si>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</si>
  <si>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</si>
  <si>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</si>
  <si>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</si>
  <si>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</si>
  <si>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</si>
  <si>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</si>
  <si>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</si>
  <si>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</si>
  <si>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</si>
  <si>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</si>
  <si>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</si>
  <si>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</si>
  <si>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</si>
  <si>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</si>
  <si>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</si>
  <si>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</si>
  <si>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</si>
  <si>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</si>
  <si>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</si>
  <si>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</si>
  <si>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</si>
  <si>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</si>
  <si>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</si>
  <si>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</si>
  <si>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</si>
  <si>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</si>
  <si>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</si>
  <si>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</si>
  <si>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</si>
  <si>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</si>
  <si>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</si>
  <si>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</si>
  <si>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</si>
  <si>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</si>
  <si>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</si>
  <si>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</si>
  <si>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</si>
  <si>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</si>
  <si>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</si>
  <si>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</si>
  <si>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</si>
  <si>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</si>
  <si>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</si>
  <si>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</si>
  <si>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</si>
  <si>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</si>
  <si>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</si>
  <si>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</si>
  <si>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</si>
  <si>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</si>
  <si>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</si>
  <si>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</si>
  <si>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</si>
  <si>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</si>
  <si>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</si>
  <si>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</si>
  <si>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</si>
  <si>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</si>
  <si>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</si>
  <si>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</si>
  <si>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</si>
  <si>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</si>
  <si>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</si>
  <si>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</si>
  <si>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</si>
  <si>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</si>
  <si>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</si>
  <si>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</si>
  <si>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</si>
  <si>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</si>
  <si>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</si>
  <si>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</si>
  <si>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</si>
  <si>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</si>
  <si>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</si>
  <si>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</si>
  <si>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</si>
  <si>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</si>
  <si>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</si>
  <si>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</si>
  <si>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</si>
  <si>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</si>
  <si>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</si>
  <si>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</si>
  <si>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</si>
  <si>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</si>
  <si>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</si>
  <si>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</si>
  <si>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</si>
  <si>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</si>
  <si>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</si>
  <si>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</si>
  <si>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</si>
  <si>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</si>
  <si>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</si>
  <si>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</si>
  <si>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</si>
  <si>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</si>
  <si>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</si>
  <si>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</si>
  <si>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</si>
  <si>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</si>
  <si>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</si>
  <si>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</si>
  <si>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</si>
  <si>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</si>
  <si>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</si>
  <si>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</si>
  <si>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</si>
  <si>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</si>
  <si>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</si>
  <si>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</si>
  <si>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</si>
  <si>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</si>
  <si>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</si>
  <si>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</si>
  <si>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</si>
  <si>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</si>
  <si>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</si>
  <si>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</si>
  <si>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</si>
  <si>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</si>
  <si>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</si>
  <si>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</si>
  <si>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</si>
  <si>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</si>
  <si>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</si>
  <si>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</si>
  <si>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</si>
  <si>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</si>
  <si>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</si>
  <si>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</si>
  <si>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</si>
  <si>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</si>
  <si>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</si>
  <si>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</si>
  <si>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</si>
  <si>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</si>
  <si>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</si>
  <si>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</si>
  <si>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</si>
  <si>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</si>
  <si>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</si>
  <si>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</si>
  <si>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</si>
  <si>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</si>
  <si>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</si>
  <si>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</si>
  <si>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</si>
  <si>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</si>
  <si>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</si>
  <si>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</si>
  <si>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</si>
  <si>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</si>
  <si>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</si>
  <si>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</si>
  <si>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</si>
  <si>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</si>
  <si>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</si>
  <si>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</si>
  <si>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</si>
  <si>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</si>
  <si>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</si>
  <si>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</si>
  <si>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</si>
  <si>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</si>
  <si>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</si>
  <si>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</si>
  <si>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</si>
  <si>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</si>
  <si>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</si>
  <si>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</si>
  <si>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</si>
  <si>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</si>
  <si>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</si>
  <si>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</si>
  <si>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</si>
  <si>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</si>
  <si>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</si>
  <si>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</si>
  <si>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</si>
  <si>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</si>
  <si>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</si>
  <si>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</si>
  <si>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</si>
  <si>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</si>
  <si>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</si>
  <si>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</si>
  <si>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</si>
  <si>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</si>
  <si>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</si>
  <si>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</si>
  <si>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</si>
  <si>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</si>
  <si>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</si>
  <si>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</si>
  <si>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</si>
  <si>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</si>
  <si>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</si>
  <si>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</si>
  <si>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</si>
  <si>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</si>
  <si>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</si>
  <si>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</si>
  <si>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</si>
  <si>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</si>
  <si>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</si>
  <si>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</si>
  <si>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</si>
  <si>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</si>
  <si>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</si>
  <si>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</si>
  <si>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</si>
  <si>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</si>
  <si>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</si>
  <si>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</si>
  <si>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</si>
  <si>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</si>
  <si>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</si>
  <si>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</si>
  <si>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</si>
  <si>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</si>
  <si>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</si>
  <si>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</si>
  <si>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</si>
  <si>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</si>
  <si>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</si>
  <si>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</si>
  <si>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</si>
  <si>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</si>
  <si>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</si>
  <si>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</si>
  <si>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</si>
  <si>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</si>
  <si>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</si>
  <si>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</si>
  <si>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</si>
  <si>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</si>
  <si>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</si>
  <si>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</si>
  <si>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</si>
  <si>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</si>
  <si>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</si>
  <si>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</si>
  <si>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</si>
  <si>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</si>
  <si>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</si>
  <si>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</si>
  <si>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</si>
  <si>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</si>
  <si>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</si>
  <si>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</si>
  <si>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</si>
  <si>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</si>
  <si>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</si>
  <si>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</si>
  <si>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</si>
  <si>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</si>
  <si>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</si>
  <si>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</si>
  <si>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</si>
  <si>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</si>
  <si>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</si>
  <si>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</si>
  <si>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</si>
  <si>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</si>
  <si>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</si>
  <si>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</si>
  <si>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</si>
  <si>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</si>
  <si>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</si>
  <si>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</si>
  <si>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</si>
  <si>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</si>
  <si>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</si>
  <si>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</si>
  <si>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</si>
  <si>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</si>
  <si>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</si>
  <si>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</si>
  <si>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</si>
  <si>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</si>
  <si>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</si>
  <si>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</si>
  <si>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</si>
  <si>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</si>
  <si>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</si>
  <si>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</si>
  <si>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</si>
  <si>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</si>
  <si>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</si>
  <si>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</si>
  <si>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</si>
  <si>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</si>
  <si>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</si>
  <si>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</si>
  <si>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</si>
  <si>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</si>
  <si>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</si>
  <si>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</si>
  <si>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</si>
  <si>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</si>
  <si>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</si>
  <si>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</si>
  <si>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</si>
  <si>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</si>
  <si>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</si>
  <si>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</si>
  <si>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</si>
  <si>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</si>
  <si>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</si>
  <si>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</si>
  <si>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</si>
  <si>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</si>
  <si>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</si>
  <si>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</si>
  <si>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</si>
  <si>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</si>
  <si>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Obveznik: __INA - Industrija nafte d.d.___________________________________________________________________</t>
  </si>
  <si>
    <t>03586243</t>
  </si>
  <si>
    <t>HR</t>
  </si>
  <si>
    <t>080000604</t>
  </si>
  <si>
    <t>27759560625</t>
  </si>
  <si>
    <t>2560</t>
  </si>
  <si>
    <t>213800RUSOIJPJD19H13</t>
  </si>
  <si>
    <t>INA-Industrija nafte, d.d.</t>
  </si>
  <si>
    <t>10 020</t>
  </si>
  <si>
    <t>Zagreb</t>
  </si>
  <si>
    <t>Avenija Većeslava Holjevca 10</t>
  </si>
  <si>
    <t>investitori@ina.hr</t>
  </si>
  <si>
    <t>www.ina.hr</t>
  </si>
  <si>
    <t>TOP Računovodstvo Servisi d.o.o.; član INA Grupe</t>
  </si>
  <si>
    <t>Vargašević Josip</t>
  </si>
  <si>
    <t>091 495 7186</t>
  </si>
  <si>
    <t>Josip.Vargasevic@trs.ina.hr</t>
  </si>
  <si>
    <t>ERNST &amp; YOUNG d.o.o. Zagreb</t>
  </si>
  <si>
    <t>Berislav Horvat</t>
  </si>
  <si>
    <t xml:space="preserve">INA Industrijski servisi d.o.o. </t>
  </si>
  <si>
    <t>Hrvatska, Zagreb, Savska cesta 41</t>
  </si>
  <si>
    <t>081286224</t>
  </si>
  <si>
    <t>Crosco, naftni servisi, d.o.o.</t>
  </si>
  <si>
    <t>Hrvatska, Zagreb,  Ulica grada Vukovara 18</t>
  </si>
  <si>
    <t>080114508</t>
  </si>
  <si>
    <t>STSI - Integrirani tehnički servisi d.o.o.</t>
  </si>
  <si>
    <t>Hrvatska, Zagreb, Lovinčićeva 4</t>
  </si>
  <si>
    <t>080415124</t>
  </si>
  <si>
    <t>Plavi tim d.o.o. Zagreb</t>
  </si>
  <si>
    <t>080997479</t>
  </si>
  <si>
    <t>HOLDINA d.o.o. Sarajevo</t>
  </si>
  <si>
    <t>BiH, Sarajevo, Ulica Aziza Šaćirbegovića 4b</t>
  </si>
  <si>
    <t>65-01-0857-08</t>
  </si>
  <si>
    <t xml:space="preserve">ENERGOPETROL d.d. Sarajevo   </t>
  </si>
  <si>
    <t>1-21070</t>
  </si>
  <si>
    <t>INA Maziva d.o.o. Zagreb</t>
  </si>
  <si>
    <t>Hrvatska, Zagreb, Radnička cesta 175</t>
  </si>
  <si>
    <t>080422876</t>
  </si>
  <si>
    <t>INA - CRNA GORA d.o.o. Podgorica</t>
  </si>
  <si>
    <t>Crna Gora, Podgorica, Ulica J. Popovića-Lipovca 24</t>
  </si>
  <si>
    <t>5-0098260/20</t>
  </si>
  <si>
    <t>Hostin d.o.o. Zagreb</t>
  </si>
  <si>
    <t>Hrvatska, Zagreb, Barciceva 9</t>
  </si>
  <si>
    <t>080114782</t>
  </si>
  <si>
    <t>TOP Računovodstvo Servisi d.o.o. Zagreb</t>
  </si>
  <si>
    <t>Croplin d.o.o. Zagreb</t>
  </si>
  <si>
    <t>Hrvatska, Zagreb, Avenija V. Holjevca 10</t>
  </si>
  <si>
    <t>'080251104</t>
  </si>
  <si>
    <t xml:space="preserve">INA VATROGASNI SERVISI d.o.o. </t>
  </si>
  <si>
    <t>Hrvatska, Sisak, Ante Kovačića 1</t>
  </si>
  <si>
    <t>62233903176</t>
  </si>
  <si>
    <t>INA Maloprodajni servisi d.o.o. Zagreb</t>
  </si>
  <si>
    <t>080845208</t>
  </si>
  <si>
    <t>INA Slovenija d.o.o. Ljubljana</t>
  </si>
  <si>
    <t>Slovenija, Ljubljana, Kotnikova ulica 5</t>
  </si>
  <si>
    <t>INA d.o.o. Beograd</t>
  </si>
  <si>
    <t>Srbija, Beograd</t>
  </si>
  <si>
    <t>INA BH d.d. Sarajevo</t>
  </si>
  <si>
    <t>65-02-0003-13</t>
  </si>
  <si>
    <t>Adriagas S.r.l.</t>
  </si>
  <si>
    <t>Italija, Milano</t>
  </si>
  <si>
    <t>INA-KOSOVO d.o.o. Pristina</t>
  </si>
  <si>
    <t>Kosovo, Pristina</t>
  </si>
  <si>
    <t>Crosco B.V.</t>
  </si>
  <si>
    <t>Nizozemska, Amsterdam</t>
  </si>
  <si>
    <t xml:space="preserve">Nordic Shipping Limited </t>
  </si>
  <si>
    <t>Marshall Island, Majuro</t>
  </si>
  <si>
    <t>.</t>
  </si>
  <si>
    <t>Sea Horse Shipping Inc</t>
  </si>
  <si>
    <t>Rotary Zrt.</t>
  </si>
  <si>
    <t>Madarska, Nagykanizsa</t>
  </si>
  <si>
    <t>20-10-040105</t>
  </si>
  <si>
    <t>Crosco Ukraine LLC.</t>
  </si>
  <si>
    <t>Ukrajina, Kyev, 63 Zvirynetska</t>
  </si>
  <si>
    <t>Crosco S.A.DE.C.V.</t>
  </si>
  <si>
    <t>Mexico, Ciudad del Carmen</t>
  </si>
  <si>
    <t>Rotary DW&amp;S  S.R.L.</t>
  </si>
  <si>
    <t>Rumunjska, Judet Arad</t>
  </si>
  <si>
    <t>080115815</t>
  </si>
  <si>
    <t>u razdoblju 01.01.2021. do 31.03.2021.</t>
  </si>
  <si>
    <t>stanje na dan 31.03.2021.</t>
  </si>
  <si>
    <t>Obveznik: INA - Industrija nafte d.d.</t>
  </si>
  <si>
    <t>u razdoblju 01.01.2021.  do 31.03.2021.</t>
  </si>
  <si>
    <t>BILJEŠKE UZ FINANCIJSKE IZVJEŠTAJE - TFI</t>
  </si>
  <si>
    <t>(koji se sastavljaju za tromjesečna razdoblja)</t>
  </si>
  <si>
    <t>Naziv izdavatelja:   INA-Industrija nafte, d.d</t>
  </si>
  <si>
    <t>OIB:   27759560625</t>
  </si>
  <si>
    <t>Izvještajno razdoblje: 31. ožujka 2021.</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</si>
  <si>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</si>
  <si>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</si>
  <si>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</si>
  <si>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</si>
  <si>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</si>
  <si>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</si>
  <si>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</si>
  <si>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</si>
  <si>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</si>
  <si>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</si>
  <si>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</si>
  <si>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</si>
  <si>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</si>
  <si>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</si>
  <si>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</si>
  <si>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</si>
  <si>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</si>
  <si>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Ukupna vrijednost garancija po ugovorima prema trećim stranama u iznosi 529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</si>
  <si>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4. iznos i prirodu pojedinih stavki prihoda ili rashoda izuzetne veličine ili pojave</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</si>
  <si>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2021. godine.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</si>
  <si>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</si>
  <si>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</si>
  <si>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</si>
  <si>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Tijekom prvog tromjesečja 2021. godine prosječan broj zaposlenika INA Grupe iznosio je 9.785 zaposlenika.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</si>
  <si>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</si>
  <si>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prvom tromjesečju 2021. godini u iznosu od 7 milijuna kuna.</t>
  </si>
  <si>
    <t>8. ako su u bilanci priznata rezerviranja za odgođeni porez, stanja odgođenog poreza na kraju poslovne godine i kretanja tih stanja tijekom poslovne godine</t>
  </si>
  <si>
    <t>Na dan 31.3.2021. stanje odgođenog poreza INA Grupe iznosi 1.191 milijuna kuna te je u odnosu na 31.12.2020., kada je odgođeni porez iznosio 1.194 milijuna kuna, smanjen za 3 milijuna kuna.</t>
  </si>
  <si>
    <t xml:space="preserve">Razlog smanjenju odgođenog poreza INA Grupe posljedica je pozitivnijeg poslovanja te stjecanja uvjeta za ukidanje privremenih razlika. </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</si>
  <si>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</si>
  <si>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</si>
  <si>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Uplaćeni i upisani kapital INA, d.d. čini ukupnu vrijednost od 9.000 milijuna kuna na dan 31. prosinca 2020.</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</si>
  <si>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</si>
  <si>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</si>
  <si>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</si>
  <si>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</si>
  <si>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</si>
  <si>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</si>
  <si>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</si>
  <si>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</si>
  <si>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</si>
  <si>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</si>
  <si>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</si>
  <si>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</si>
  <si>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Nije bilo značajnih događaja u period između 31. ožujka 2021. godine do objave Skraćenih tromjesečnih financijskih izvještaja.</t>
  </si>
  <si>
    <t>DODATNO</t>
  </si>
  <si>
    <t xml:space="preserve">Redak Amortizacije i umanjenja vrijednosti (neto) Flash Reporta INA Grupe  na dan 31. ožujka 2021. godine jednaka je zbroju dva reda Amortizacije i Ispravak vrijednosti – Dugotrajna imovina osim financijske imovine u listu RDG. </t>
  </si>
  <si>
    <t>Redak Imovina s pravom korištenja iz Flash Reporta INA Grupe na dan 31. ožujka 2021. godine u iznosu od 304.000.000 HRK u 2020. i 294.000.000 HRK u 2021. prikazana je u grupi II. Materijalnoj imovini prema pripadnosti klase imovine u listu Bilanca.</t>
  </si>
  <si>
    <t>Valuta</t>
  </si>
  <si>
    <t>Udjel</t>
  </si>
  <si>
    <t>Upisani kapital</t>
  </si>
  <si>
    <t>Struktura Grupe</t>
  </si>
  <si>
    <t>Naziv ovisnog društva</t>
  </si>
  <si>
    <t>Osnovna djelatnost</t>
  </si>
  <si>
    <t>Mjesto osnutka i poslovanja</t>
  </si>
  <si>
    <t>Udjel Grupe u vlasništvu i glasačkim pravima</t>
  </si>
  <si>
    <t>31. ožujka 2021.</t>
  </si>
  <si>
    <t>31. prosinca 2020.</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</si>
  <si>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</si>
  <si>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</si>
  <si>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</si>
  <si>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</si>
  <si>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</si>
  <si>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</si>
  <si>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</si>
  <si>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</si>
  <si>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</si>
  <si>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</si>
  <si>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</si>
  <si>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</si>
  <si>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</si>
  <si>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</si>
  <si>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</si>
  <si>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</si>
  <si>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</si>
  <si>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</si>
  <si>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</si>
  <si>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</si>
  <si>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</si>
  <si>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</si>
  <si>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</si>
  <si>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</si>
  <si>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</si>
  <si>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</si>
  <si>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</si>
  <si>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</si>
  <si>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</si>
  <si>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</si>
  <si>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</si>
  <si>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</si>
  <si>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</si>
  <si>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</si>
  <si>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</si>
  <si>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</si>
  <si>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</si>
  <si>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</si>
  <si>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</si>
  <si>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</si>
  <si>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</si>
  <si>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</si>
  <si>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</si>
  <si>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</si>
  <si>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</si>
  <si>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</si>
  <si>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</si>
  <si>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</si>
  <si>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</si>
  <si>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</si>
  <si>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*PETROL d.d.</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</si>
  <si>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</si>
  <si>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</si>
  <si>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</si>
  <si>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</si>
  <si>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</si>
  <si>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</si>
  <si>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</si>
  <si>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</si>
  <si>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Kratkoročna rezerviranja i Kratkoročne otpremnine i jubilarne nagrade iz Flash Reporta INA Grupe na dan 31. ožujka 2021. godine prikazane su zajedno s ostalim obvezama u AOP 123 Ostale kratkoročne obveze u listu Bilanca i to na dan 31. prosinca 2020. u iznosu od 251.000.000 HRK, a na dan 31. ožujka 2021. u iznosu od 266.000.000 HRK.</t>
  </si>
  <si>
    <t>Društvo INA Grupe – sudjelujući interes</t>
  </si>
  <si>
    <t>Ukupni kapital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</si>
  <si>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</si>
  <si>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</si>
  <si>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</si>
  <si>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</si>
  <si>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</si>
  <si>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</si>
  <si>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</si>
  <si>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</si>
  <si>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</si>
  <si>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U troškovima osoblja iskazani su troškovi neto plaća i nadnica u iznosu od 234 milijuna kuna, troškovi poreza u iznosu od 65 milijuna kuna i doprinosa za mirovinsko i zdravstveno osiguranje u iznosu od 51 milijuna kuna, i ostalih naknada zaposlenicima u iznosu od 60 milijuna kuna za razdoblje završeno na dan 31. ožujka 2021. godine.</t>
  </si>
  <si>
    <t xml:space="preserve">Redak Troškovi osoblja Flash Reporta INA Grupe na dan 31. ožujka 2021. godine uz neto plaće i poreze čine i ostali troškovi zaposlenika koji su zbrojeni u red Ostali troškovi u listu RDG i to u iznosu od 50.000.000 HRK u Q1 2020., i iznosu od 60.000.000 HRK u Q1 2021. godini. </t>
  </si>
  <si>
    <t>Posljednju verziju Računovodstvenih politika i procedura INA Grupe odobrila je Uprava u prosincu 2020. godine (na snazi na dan 31. prosinca 2020. godine). U 2020. godini INA Grupa je napravila reklasifikacije. Efekt reklasifikacija računa dobiti i gubitka je prikazan u Flash Report-u.</t>
  </si>
  <si>
    <t xml:space="preserve">Predujmovi za materijalnu i nematerijalnu imovinu prikazani su u liniji Dugoročnih potraživanja  u Flash Reporta INA Grupe na dan 31. ožujka 2021. godine (u 2020.: 354.000.000 HRK, a u 2021. 346.000.000 HRK), dok su u TFI_POD prikazani u linijama AOP007 i AOP016. </t>
  </si>
  <si>
    <t>Redak Prihodi na temelju upotrebe vlastitih proizvoda, robe i usluga, AOP 004, u iznosu od 43.000.000  kuna u  Q1 2021. godini (Q1 2020. godina: 73.000.000 kuna) u Flash Reportu umanjuje rashode razdoblja.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</si>
</sst>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3"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10"/>
      <name val="Arial"/>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
      <left/>
      <right/>
      <top/>
      <bottom style="thin">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medium">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double">
        <color indexed="64"/>
      </bottom>
      <diagonal/>
    </border>
  </borders>
  <cellStyleXfs count="9">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2" fillId="0" borderId="0"/>
    <xf numFmtId="0" fontId="35" fillId="0" borderId="0" applyNumberFormat="0" applyFill="0" applyBorder="0" applyAlignment="0" applyProtection="0"/>
    <xf numFmtId="9" fontId="42" fillId="0" borderId="0" applyFont="0" applyFill="0" applyBorder="0" applyAlignment="0" applyProtection="0"/>
  </cellStyleXfs>
  <cellXfs count="37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3" fontId="2" fillId="0" borderId="0" xfId="5" applyNumberFormat="1" applyProtection="1">
      <protection locked="0"/>
    </xf>
    <xf numFmtId="3" fontId="5" fillId="0" borderId="33" xfId="0" applyNumberFormat="1" applyFont="1" applyFill="1" applyBorder="1" applyAlignment="1" applyProtection="1">
      <alignment vertical="center"/>
      <protection locked="0"/>
    </xf>
    <xf numFmtId="3" fontId="5" fillId="0" borderId="13" xfId="6" applyNumberFormat="1" applyFont="1" applyFill="1" applyBorder="1" applyAlignment="1" applyProtection="1">
      <alignment horizontal="right" vertical="center" shrinkToFit="1"/>
      <protection locked="0"/>
    </xf>
    <xf numFmtId="3" fontId="5" fillId="0" borderId="39" xfId="0" applyNumberFormat="1" applyFont="1" applyFill="1" applyBorder="1" applyAlignment="1" applyProtection="1">
      <alignment horizontal="right" vertical="center" wrapText="1"/>
      <protection locked="0"/>
    </xf>
    <xf numFmtId="3" fontId="5" fillId="0" borderId="13" xfId="0" applyNumberFormat="1" applyFont="1" applyFill="1" applyBorder="1" applyAlignment="1" applyProtection="1">
      <alignment vertical="center" wrapText="1"/>
      <protection locked="0"/>
    </xf>
    <xf numFmtId="0" fontId="29" fillId="11" borderId="0" xfId="4" applyFont="1" applyFill="1" applyBorder="1" applyProtection="1">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18" fillId="12" borderId="38" xfId="4" quotePrefix="1" applyFont="1" applyFill="1" applyBorder="1" applyAlignment="1" applyProtection="1">
      <alignment horizontal="center" vertical="center"/>
      <protection locked="0"/>
    </xf>
    <xf numFmtId="0" fontId="18" fillId="12" borderId="36" xfId="4" applyFont="1" applyFill="1" applyBorder="1" applyAlignment="1" applyProtection="1">
      <alignment horizontal="center" vertical="center"/>
      <protection locked="0"/>
    </xf>
    <xf numFmtId="0" fontId="18" fillId="12" borderId="38" xfId="4" applyFont="1" applyFill="1" applyBorder="1" applyAlignment="1" applyProtection="1">
      <alignment horizontal="center" vertical="center"/>
      <protection locked="0"/>
    </xf>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left" vertical="center"/>
    </xf>
    <xf numFmtId="0" fontId="36" fillId="0" borderId="0" xfId="0" applyFont="1" applyAlignment="1">
      <alignment horizontal="left" vertical="center" wrapText="1"/>
    </xf>
    <xf numFmtId="0" fontId="39" fillId="0" borderId="0" xfId="0" applyFont="1" applyAlignment="1"/>
    <xf numFmtId="0" fontId="5" fillId="0" borderId="40" xfId="0" applyFont="1" applyBorder="1" applyAlignment="1">
      <alignment vertical="center" wrapText="1"/>
    </xf>
    <xf numFmtId="0" fontId="40" fillId="0" borderId="0" xfId="0" applyFont="1" applyAlignment="1"/>
    <xf numFmtId="0" fontId="40" fillId="0" borderId="0" xfId="0" applyFont="1" applyAlignment="1">
      <alignment vertical="center" wrapText="1"/>
    </xf>
    <xf numFmtId="0" fontId="40" fillId="17" borderId="5" xfId="0" applyFont="1" applyFill="1" applyBorder="1" applyAlignment="1">
      <alignment horizontal="right" vertical="center" wrapText="1"/>
    </xf>
    <xf numFmtId="0" fontId="39" fillId="0" borderId="0" xfId="0" applyFont="1" applyAlignment="1">
      <alignment vertical="center" wrapText="1"/>
    </xf>
    <xf numFmtId="0" fontId="39" fillId="0" borderId="0" xfId="0" applyFont="1" applyAlignment="1">
      <alignment horizontal="right" vertical="center" wrapText="1"/>
    </xf>
    <xf numFmtId="0" fontId="41"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horizontal="left" vertical="top" wrapText="1"/>
    </xf>
    <xf numFmtId="0" fontId="39" fillId="0" borderId="0" xfId="0" applyFont="1" applyAlignment="1">
      <alignment vertical="top"/>
    </xf>
    <xf numFmtId="9" fontId="39" fillId="0" borderId="0" xfId="0" applyNumberFormat="1" applyFont="1" applyAlignment="1">
      <alignment vertical="top" wrapText="1"/>
    </xf>
    <xf numFmtId="0" fontId="39" fillId="0" borderId="0" xfId="0" applyFont="1" applyFill="1" applyAlignment="1">
      <alignment horizontal="left" vertical="top" wrapText="1"/>
    </xf>
    <xf numFmtId="10" fontId="39" fillId="0" borderId="0" xfId="0" applyNumberFormat="1" applyFont="1" applyAlignment="1">
      <alignment vertical="top" wrapText="1"/>
    </xf>
    <xf numFmtId="10" fontId="39" fillId="0" borderId="0" xfId="0" applyNumberFormat="1" applyFont="1" applyFill="1" applyAlignment="1">
      <alignment vertical="top" wrapText="1"/>
    </xf>
    <xf numFmtId="0" fontId="39" fillId="0" borderId="0" xfId="0" applyFont="1" applyAlignment="1">
      <alignment vertical="top" wrapText="1"/>
    </xf>
    <xf numFmtId="0" fontId="39" fillId="0" borderId="0" xfId="0" applyFont="1" applyBorder="1" applyAlignment="1">
      <alignment vertical="top" wrapText="1"/>
    </xf>
    <xf numFmtId="9" fontId="39" fillId="0" borderId="0" xfId="0" applyNumberFormat="1" applyFont="1" applyBorder="1" applyAlignment="1">
      <alignment vertical="top"/>
    </xf>
    <xf numFmtId="0" fontId="39" fillId="0" borderId="0" xfId="0" applyFont="1" applyBorder="1" applyAlignment="1">
      <alignment horizontal="left" vertical="top" wrapText="1"/>
    </xf>
    <xf numFmtId="9" fontId="39" fillId="0" borderId="0" xfId="0" applyNumberFormat="1" applyFont="1" applyBorder="1" applyAlignment="1">
      <alignment vertical="top" wrapText="1"/>
    </xf>
    <xf numFmtId="0" fontId="39" fillId="0" borderId="0" xfId="0" applyFont="1" applyAlignment="1">
      <alignment vertical="center"/>
    </xf>
    <xf numFmtId="9" fontId="39" fillId="0" borderId="0" xfId="0" applyNumberFormat="1" applyFont="1" applyAlignment="1">
      <alignment vertical="center"/>
    </xf>
    <xf numFmtId="9" fontId="39" fillId="0" borderId="0" xfId="0" applyNumberFormat="1" applyFont="1" applyAlignment="1">
      <alignment horizontal="right" vertical="center" wrapText="1"/>
    </xf>
    <xf numFmtId="0" fontId="39" fillId="0" borderId="0" xfId="0" applyFont="1" applyFill="1" applyAlignment="1">
      <alignment vertical="center" wrapText="1"/>
    </xf>
    <xf numFmtId="10" fontId="39" fillId="0" borderId="0" xfId="0" applyNumberFormat="1" applyFont="1" applyAlignment="1">
      <alignment vertical="center"/>
    </xf>
    <xf numFmtId="166" fontId="39" fillId="0" borderId="0" xfId="0" applyNumberFormat="1" applyFont="1" applyAlignment="1">
      <alignment vertical="center"/>
    </xf>
    <xf numFmtId="4" fontId="18" fillId="0" borderId="41" xfId="0" applyNumberFormat="1" applyFont="1" applyBorder="1" applyAlignment="1">
      <alignment horizontal="left" vertical="center" wrapText="1"/>
    </xf>
    <xf numFmtId="4" fontId="18" fillId="0" borderId="42" xfId="0" applyNumberFormat="1" applyFont="1" applyBorder="1" applyAlignment="1">
      <alignment horizontal="left" vertical="center" wrapText="1"/>
    </xf>
    <xf numFmtId="4" fontId="18" fillId="0" borderId="44" xfId="0" applyNumberFormat="1" applyFont="1" applyBorder="1" applyAlignment="1">
      <alignment horizontal="left" vertical="center" wrapText="1"/>
    </xf>
    <xf numFmtId="4" fontId="18" fillId="0" borderId="45"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4" fontId="18" fillId="0" borderId="48" xfId="0" applyNumberFormat="1" applyFont="1" applyBorder="1" applyAlignment="1">
      <alignment horizontal="left" vertical="center" wrapText="1"/>
    </xf>
    <xf numFmtId="0" fontId="38" fillId="16" borderId="50" xfId="0" applyFont="1" applyFill="1" applyBorder="1" applyAlignment="1">
      <alignment horizontal="center" vertical="center" wrapText="1"/>
    </xf>
    <xf numFmtId="0" fontId="38" fillId="16" borderId="51" xfId="0" applyFont="1" applyFill="1" applyBorder="1" applyAlignment="1">
      <alignment horizontal="center" vertical="center" wrapText="1"/>
    </xf>
    <xf numFmtId="0" fontId="38" fillId="16" borderId="52" xfId="0" applyFont="1" applyFill="1" applyBorder="1" applyAlignment="1">
      <alignment horizontal="center" vertical="center" wrapText="1"/>
    </xf>
    <xf numFmtId="10" fontId="18" fillId="0" borderId="53" xfId="8" applyNumberFormat="1" applyFont="1" applyBorder="1" applyAlignment="1">
      <alignment horizontal="left" vertical="center" wrapText="1"/>
    </xf>
    <xf numFmtId="10" fontId="18" fillId="0" borderId="54" xfId="8" applyNumberFormat="1" applyFont="1" applyBorder="1" applyAlignment="1">
      <alignment horizontal="left" vertical="center" wrapText="1"/>
    </xf>
    <xf numFmtId="10" fontId="18" fillId="0" borderId="55" xfId="8" applyNumberFormat="1" applyFont="1" applyBorder="1" applyAlignment="1">
      <alignment horizontal="left" vertical="center" wrapText="1"/>
    </xf>
    <xf numFmtId="0" fontId="36" fillId="0" borderId="0" xfId="0" applyFont="1" applyAlignment="1">
      <alignment horizontal="left" vertical="center" wrapText="1"/>
    </xf>
    <xf numFmtId="0" fontId="37" fillId="0" borderId="0" xfId="0" applyFont="1" applyAlignment="1">
      <alignment horizontal="justify"/>
    </xf>
    <xf numFmtId="3" fontId="18" fillId="0" borderId="48" xfId="0" applyNumberFormat="1" applyFont="1" applyBorder="1" applyAlignment="1">
      <alignment horizontal="right" vertical="center" wrapText="1"/>
    </xf>
    <xf numFmtId="3" fontId="18" fillId="0" borderId="49" xfId="0" applyNumberFormat="1" applyFont="1" applyBorder="1" applyAlignment="1">
      <alignment horizontal="right" vertical="center" wrapText="1"/>
    </xf>
    <xf numFmtId="3" fontId="18" fillId="0" borderId="42" xfId="0" applyNumberFormat="1" applyFont="1" applyBorder="1" applyAlignment="1">
      <alignment horizontal="right" vertical="center" wrapText="1"/>
    </xf>
    <xf numFmtId="3" fontId="18" fillId="0" borderId="43" xfId="0" applyNumberFormat="1" applyFont="1" applyBorder="1" applyAlignment="1">
      <alignment horizontal="right" vertical="center" wrapText="1"/>
    </xf>
    <xf numFmtId="3" fontId="18" fillId="0" borderId="45" xfId="0" applyNumberFormat="1" applyFont="1" applyBorder="1" applyAlignment="1">
      <alignment horizontal="right" vertical="center" wrapText="1"/>
    </xf>
    <xf numFmtId="3" fontId="18" fillId="0" borderId="46" xfId="0" applyNumberFormat="1" applyFont="1" applyBorder="1" applyAlignment="1">
      <alignment horizontal="right" vertical="center" wrapText="1"/>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36" xfId="0" applyFont="1" applyFill="1" applyBorder="1" applyAlignment="1" applyProtection="1">
      <alignment vertical="center"/>
      <protection locked="0"/>
    </xf>
    <xf numFmtId="0" fontId="5" fillId="11" borderId="0" xfId="4" applyFont="1" applyFill="1" applyBorder="1" applyAlignment="1">
      <alignment vertical="center"/>
    </xf>
    <xf numFmtId="0" fontId="35" fillId="12" borderId="3" xfId="7" applyFill="1" applyBorder="1" applyProtection="1">
      <protection locked="0"/>
    </xf>
    <xf numFmtId="0" fontId="29" fillId="12" borderId="2" xfId="0" applyFont="1" applyFill="1" applyBorder="1" applyProtection="1">
      <protection locked="0"/>
    </xf>
    <xf numFmtId="0" fontId="29" fillId="12" borderId="36" xfId="0"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6" fillId="0" borderId="0" xfId="0" applyFont="1" applyAlignment="1">
      <alignment horizontal="left" vertical="center" wrapText="1"/>
    </xf>
    <xf numFmtId="0" fontId="4" fillId="0" borderId="0" xfId="0" applyFont="1" applyAlignment="1">
      <alignment horizontal="center" vertical="center"/>
    </xf>
    <xf numFmtId="0" fontId="4" fillId="0" borderId="40" xfId="0" applyFont="1" applyBorder="1" applyAlignment="1">
      <alignment horizontal="center" vertical="center" wrapText="1"/>
    </xf>
    <xf numFmtId="0" fontId="37" fillId="0" borderId="0" xfId="0" applyFont="1" applyAlignment="1">
      <alignment horizontal="left" vertical="center" wrapText="1"/>
    </xf>
    <xf numFmtId="0" fontId="36" fillId="0" borderId="0" xfId="0" applyFont="1" applyAlignment="1">
      <alignment horizontal="left" vertical="center"/>
    </xf>
  </cellXfs>
  <cellStyles count="9">
    <cellStyle name="Hyperlink" xfId="7" builtinId="8"/>
    <cellStyle name="Hyperlink 2" xfId="2" xr:uid="{00000000-0005-0000-0000-000000000000}"/>
    <cellStyle name="Normal" xfId="0" builtinId="0"/>
    <cellStyle name="Normal 16" xfId="6" xr:uid="{3E7B83AB-86F1-4CCA-94C8-FCC8E6A36A42}"/>
    <cellStyle name="Normal 2" xfId="3" xr:uid="{00000000-0005-0000-0000-000002000000}"/>
    <cellStyle name="Normal 2 2" xfId="5" xr:uid="{00000000-0005-0000-0000-000003000000}"/>
    <cellStyle name="Normal 3" xfId="4" xr:uid="{00000000-0005-0000-0000-000004000000}"/>
    <cellStyle name="Percent" xfId="8"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2"/>
  <sheetViews>
    <sheetView tabSelected="1" workbookViewId="0">
      <selection activeCell="E4" sqref="E4:F4"/>
    </sheetView>
  </sheetViews>
  <sheetFormatPr defaultColWidth="9.140625" defaultRowHeight="15" x14ac:dyDescent="0.25"/>
  <cols>
    <col min="1" max="8" width="9.140625" style="49"/>
    <col min="9" max="9" width="15.28515625" style="49" customWidth="1"/>
    <col min="10" max="10" width="9.140625" style="49"/>
    <col min="11" max="13" width="9.140625" style="98"/>
    <col min="14" max="14" width="9.140625" style="96"/>
    <col min="15" max="20" width="9.140625" style="98"/>
    <col min="21" max="16384" width="9.140625" style="49"/>
  </cols>
  <sheetData>
    <row r="1" spans="1:20" ht="15.75" x14ac:dyDescent="0.25">
      <c r="A1" s="200" t="s">
        <v>308</v>
      </c>
      <c r="B1" s="201"/>
      <c r="C1" s="201"/>
      <c r="D1" s="47"/>
      <c r="E1" s="47"/>
      <c r="F1" s="47"/>
      <c r="G1" s="47"/>
      <c r="H1" s="47"/>
      <c r="I1" s="47"/>
      <c r="J1" s="48"/>
    </row>
    <row r="2" spans="1:20" ht="14.45" customHeight="1" x14ac:dyDescent="0.25">
      <c r="A2" s="202" t="s">
        <v>324</v>
      </c>
      <c r="B2" s="203"/>
      <c r="C2" s="203"/>
      <c r="D2" s="203"/>
      <c r="E2" s="203"/>
      <c r="F2" s="203"/>
      <c r="G2" s="203"/>
      <c r="H2" s="203"/>
      <c r="I2" s="203"/>
      <c r="J2" s="204"/>
      <c r="N2" s="96">
        <v>1</v>
      </c>
    </row>
    <row r="3" spans="1:20" x14ac:dyDescent="0.25">
      <c r="A3" s="50"/>
      <c r="B3" s="51"/>
      <c r="C3" s="51"/>
      <c r="D3" s="51"/>
      <c r="E3" s="51"/>
      <c r="F3" s="51"/>
      <c r="G3" s="51"/>
      <c r="H3" s="51"/>
      <c r="I3" s="51"/>
      <c r="J3" s="52"/>
      <c r="N3" s="96">
        <v>2</v>
      </c>
    </row>
    <row r="4" spans="1:20" ht="33.6" customHeight="1" x14ac:dyDescent="0.25">
      <c r="A4" s="205" t="s">
        <v>309</v>
      </c>
      <c r="B4" s="206"/>
      <c r="C4" s="206"/>
      <c r="D4" s="206"/>
      <c r="E4" s="207">
        <v>44197</v>
      </c>
      <c r="F4" s="208"/>
      <c r="G4" s="53" t="s">
        <v>0</v>
      </c>
      <c r="H4" s="207">
        <v>44286</v>
      </c>
      <c r="I4" s="208"/>
      <c r="J4" s="54"/>
      <c r="N4" s="96">
        <v>3</v>
      </c>
    </row>
    <row r="5" spans="1:20" s="55" customFormat="1" ht="10.15" customHeight="1" x14ac:dyDescent="0.25">
      <c r="A5" s="209"/>
      <c r="B5" s="210"/>
      <c r="C5" s="210"/>
      <c r="D5" s="210"/>
      <c r="E5" s="210"/>
      <c r="F5" s="210"/>
      <c r="G5" s="210"/>
      <c r="H5" s="210"/>
      <c r="I5" s="210"/>
      <c r="J5" s="211"/>
      <c r="N5" s="97">
        <v>4</v>
      </c>
    </row>
    <row r="6" spans="1:20" ht="20.45" customHeight="1" x14ac:dyDescent="0.25">
      <c r="A6" s="56"/>
      <c r="B6" s="57" t="s">
        <v>329</v>
      </c>
      <c r="C6" s="58"/>
      <c r="D6" s="58"/>
      <c r="E6" s="64">
        <v>2021</v>
      </c>
      <c r="F6" s="59"/>
      <c r="G6" s="53"/>
      <c r="H6" s="59"/>
      <c r="I6" s="60"/>
      <c r="J6" s="61"/>
    </row>
    <row r="7" spans="1:20" s="63" customFormat="1" ht="10.9" customHeight="1" x14ac:dyDescent="0.25">
      <c r="A7" s="56"/>
      <c r="B7" s="58"/>
      <c r="C7" s="58"/>
      <c r="D7" s="58"/>
      <c r="E7" s="62"/>
      <c r="F7" s="62"/>
      <c r="G7" s="53"/>
      <c r="H7" s="59"/>
      <c r="I7" s="60"/>
      <c r="J7" s="61"/>
      <c r="K7" s="99"/>
      <c r="L7" s="99"/>
      <c r="M7" s="99"/>
      <c r="N7" s="100"/>
      <c r="O7" s="99"/>
      <c r="P7" s="99"/>
      <c r="Q7" s="99"/>
      <c r="R7" s="99"/>
      <c r="S7" s="99"/>
      <c r="T7" s="99"/>
    </row>
    <row r="8" spans="1:20" ht="20.45" customHeight="1" x14ac:dyDescent="0.25">
      <c r="A8" s="56"/>
      <c r="B8" s="57" t="s">
        <v>330</v>
      </c>
      <c r="C8" s="58"/>
      <c r="D8" s="58"/>
      <c r="E8" s="64">
        <v>1</v>
      </c>
      <c r="F8" s="59"/>
      <c r="G8" s="53"/>
      <c r="H8" s="59"/>
      <c r="I8" s="60"/>
      <c r="J8" s="61"/>
    </row>
    <row r="9" spans="1:20" s="63" customFormat="1" ht="10.9" customHeight="1" x14ac:dyDescent="0.25">
      <c r="A9" s="56"/>
      <c r="B9" s="58"/>
      <c r="C9" s="58"/>
      <c r="D9" s="58"/>
      <c r="E9" s="62"/>
      <c r="F9" s="62"/>
      <c r="G9" s="53"/>
      <c r="H9" s="62"/>
      <c r="I9" s="65"/>
      <c r="J9" s="61"/>
      <c r="K9" s="99"/>
      <c r="L9" s="99"/>
      <c r="M9" s="99"/>
      <c r="N9" s="100"/>
      <c r="O9" s="99"/>
      <c r="P9" s="99"/>
      <c r="Q9" s="99"/>
      <c r="R9" s="99"/>
      <c r="S9" s="99"/>
      <c r="T9" s="99"/>
    </row>
    <row r="10" spans="1:20" ht="37.9" customHeight="1" x14ac:dyDescent="0.25">
      <c r="A10" s="219" t="s">
        <v>331</v>
      </c>
      <c r="B10" s="220"/>
      <c r="C10" s="220"/>
      <c r="D10" s="220"/>
      <c r="E10" s="220"/>
      <c r="F10" s="220"/>
      <c r="G10" s="220"/>
      <c r="H10" s="220"/>
      <c r="I10" s="220"/>
      <c r="J10" s="66"/>
    </row>
    <row r="11" spans="1:20" ht="24.6" customHeight="1" x14ac:dyDescent="0.25">
      <c r="A11" s="221" t="s">
        <v>310</v>
      </c>
      <c r="B11" s="222"/>
      <c r="C11" s="214" t="s">
        <v>448</v>
      </c>
      <c r="D11" s="215"/>
      <c r="E11" s="67"/>
      <c r="F11" s="223" t="s">
        <v>332</v>
      </c>
      <c r="G11" s="213"/>
      <c r="H11" s="224" t="s">
        <v>449</v>
      </c>
      <c r="I11" s="225"/>
      <c r="J11" s="68"/>
    </row>
    <row r="12" spans="1:20" ht="14.45" customHeight="1" x14ac:dyDescent="0.25">
      <c r="A12" s="69"/>
      <c r="B12" s="70"/>
      <c r="C12" s="70"/>
      <c r="D12" s="70"/>
      <c r="E12" s="217"/>
      <c r="F12" s="217"/>
      <c r="G12" s="217"/>
      <c r="H12" s="217"/>
      <c r="I12" s="71"/>
      <c r="J12" s="68"/>
    </row>
    <row r="13" spans="1:20" ht="21" customHeight="1" x14ac:dyDescent="0.25">
      <c r="A13" s="212" t="s">
        <v>325</v>
      </c>
      <c r="B13" s="213"/>
      <c r="C13" s="214" t="s">
        <v>450</v>
      </c>
      <c r="D13" s="215"/>
      <c r="E13" s="216"/>
      <c r="F13" s="217"/>
      <c r="G13" s="217"/>
      <c r="H13" s="217"/>
      <c r="I13" s="71"/>
      <c r="J13" s="68"/>
    </row>
    <row r="14" spans="1:20" ht="10.9" customHeight="1" x14ac:dyDescent="0.25">
      <c r="A14" s="67"/>
      <c r="B14" s="71"/>
      <c r="C14" s="70"/>
      <c r="D14" s="70"/>
      <c r="E14" s="218"/>
      <c r="F14" s="218"/>
      <c r="G14" s="218"/>
      <c r="H14" s="218"/>
      <c r="I14" s="70"/>
      <c r="J14" s="72"/>
    </row>
    <row r="15" spans="1:20" ht="22.9" customHeight="1" x14ac:dyDescent="0.25">
      <c r="A15" s="212" t="s">
        <v>311</v>
      </c>
      <c r="B15" s="213"/>
      <c r="C15" s="214" t="s">
        <v>451</v>
      </c>
      <c r="D15" s="215"/>
      <c r="E15" s="232"/>
      <c r="F15" s="233"/>
      <c r="G15" s="73" t="s">
        <v>333</v>
      </c>
      <c r="H15" s="224" t="s">
        <v>453</v>
      </c>
      <c r="I15" s="225"/>
      <c r="J15" s="74"/>
    </row>
    <row r="16" spans="1:20" ht="10.9" customHeight="1" x14ac:dyDescent="0.25">
      <c r="A16" s="67"/>
      <c r="B16" s="71"/>
      <c r="C16" s="70"/>
      <c r="D16" s="70"/>
      <c r="E16" s="218"/>
      <c r="F16" s="218"/>
      <c r="G16" s="218"/>
      <c r="H16" s="218"/>
      <c r="I16" s="70"/>
      <c r="J16" s="72"/>
    </row>
    <row r="17" spans="1:10" ht="22.9" customHeight="1" x14ac:dyDescent="0.25">
      <c r="A17" s="75"/>
      <c r="B17" s="73" t="s">
        <v>334</v>
      </c>
      <c r="C17" s="214" t="s">
        <v>452</v>
      </c>
      <c r="D17" s="215"/>
      <c r="E17" s="76"/>
      <c r="F17" s="76"/>
      <c r="G17" s="76"/>
      <c r="H17" s="76"/>
      <c r="I17" s="76"/>
      <c r="J17" s="74"/>
    </row>
    <row r="18" spans="1:10" x14ac:dyDescent="0.25">
      <c r="A18" s="226"/>
      <c r="B18" s="227"/>
      <c r="C18" s="218"/>
      <c r="D18" s="218"/>
      <c r="E18" s="218"/>
      <c r="F18" s="218"/>
      <c r="G18" s="218"/>
      <c r="H18" s="218"/>
      <c r="I18" s="70"/>
      <c r="J18" s="72"/>
    </row>
    <row r="19" spans="1:10" x14ac:dyDescent="0.25">
      <c r="A19" s="221" t="s">
        <v>312</v>
      </c>
      <c r="B19" s="228"/>
      <c r="C19" s="229" t="s">
        <v>454</v>
      </c>
      <c r="D19" s="230"/>
      <c r="E19" s="230"/>
      <c r="F19" s="230"/>
      <c r="G19" s="230"/>
      <c r="H19" s="230"/>
      <c r="I19" s="230"/>
      <c r="J19" s="231"/>
    </row>
    <row r="20" spans="1:10" x14ac:dyDescent="0.25">
      <c r="A20" s="69"/>
      <c r="B20" s="70"/>
      <c r="C20" s="77"/>
      <c r="D20" s="70"/>
      <c r="E20" s="218"/>
      <c r="F20" s="218"/>
      <c r="G20" s="218"/>
      <c r="H20" s="218"/>
      <c r="I20" s="70"/>
      <c r="J20" s="72"/>
    </row>
    <row r="21" spans="1:10" x14ac:dyDescent="0.25">
      <c r="A21" s="221" t="s">
        <v>313</v>
      </c>
      <c r="B21" s="228"/>
      <c r="C21" s="224" t="s">
        <v>455</v>
      </c>
      <c r="D21" s="225"/>
      <c r="E21" s="218"/>
      <c r="F21" s="218"/>
      <c r="G21" s="234" t="s">
        <v>456</v>
      </c>
      <c r="H21" s="235"/>
      <c r="I21" s="235"/>
      <c r="J21" s="236"/>
    </row>
    <row r="22" spans="1:10" x14ac:dyDescent="0.25">
      <c r="A22" s="69"/>
      <c r="B22" s="70"/>
      <c r="C22" s="70"/>
      <c r="D22" s="70"/>
      <c r="E22" s="218"/>
      <c r="F22" s="218"/>
      <c r="G22" s="218"/>
      <c r="H22" s="218"/>
      <c r="I22" s="70"/>
      <c r="J22" s="72"/>
    </row>
    <row r="23" spans="1:10" x14ac:dyDescent="0.25">
      <c r="A23" s="221" t="s">
        <v>314</v>
      </c>
      <c r="B23" s="228"/>
      <c r="C23" s="234" t="s">
        <v>457</v>
      </c>
      <c r="D23" s="235"/>
      <c r="E23" s="235"/>
      <c r="F23" s="235"/>
      <c r="G23" s="235"/>
      <c r="H23" s="235"/>
      <c r="I23" s="235"/>
      <c r="J23" s="236"/>
    </row>
    <row r="24" spans="1:10" x14ac:dyDescent="0.25">
      <c r="A24" s="69"/>
      <c r="B24" s="70"/>
      <c r="C24" s="70"/>
      <c r="D24" s="70"/>
      <c r="E24" s="218"/>
      <c r="F24" s="218"/>
      <c r="G24" s="218"/>
      <c r="H24" s="218"/>
      <c r="I24" s="70"/>
      <c r="J24" s="72"/>
    </row>
    <row r="25" spans="1:10" x14ac:dyDescent="0.25">
      <c r="A25" s="221" t="s">
        <v>315</v>
      </c>
      <c r="B25" s="228"/>
      <c r="C25" s="238" t="s">
        <v>458</v>
      </c>
      <c r="D25" s="239"/>
      <c r="E25" s="239"/>
      <c r="F25" s="239"/>
      <c r="G25" s="239"/>
      <c r="H25" s="239"/>
      <c r="I25" s="239"/>
      <c r="J25" s="240"/>
    </row>
    <row r="26" spans="1:10" x14ac:dyDescent="0.25">
      <c r="A26" s="69"/>
      <c r="B26" s="70"/>
      <c r="C26" s="77"/>
      <c r="D26" s="70"/>
      <c r="E26" s="218"/>
      <c r="F26" s="218"/>
      <c r="G26" s="218"/>
      <c r="H26" s="218"/>
      <c r="I26" s="70"/>
      <c r="J26" s="72"/>
    </row>
    <row r="27" spans="1:10" x14ac:dyDescent="0.25">
      <c r="A27" s="221" t="s">
        <v>316</v>
      </c>
      <c r="B27" s="228"/>
      <c r="C27" s="238" t="s">
        <v>459</v>
      </c>
      <c r="D27" s="239"/>
      <c r="E27" s="239"/>
      <c r="F27" s="239"/>
      <c r="G27" s="239"/>
      <c r="H27" s="239"/>
      <c r="I27" s="239"/>
      <c r="J27" s="240"/>
    </row>
    <row r="28" spans="1:10" ht="13.9" customHeight="1" x14ac:dyDescent="0.25">
      <c r="A28" s="69"/>
      <c r="B28" s="70"/>
      <c r="C28" s="77"/>
      <c r="D28" s="70"/>
      <c r="E28" s="218"/>
      <c r="F28" s="218"/>
      <c r="G28" s="218"/>
      <c r="H28" s="218"/>
      <c r="I28" s="70"/>
      <c r="J28" s="72"/>
    </row>
    <row r="29" spans="1:10" ht="22.9" customHeight="1" x14ac:dyDescent="0.25">
      <c r="A29" s="212" t="s">
        <v>326</v>
      </c>
      <c r="B29" s="228"/>
      <c r="C29" s="78">
        <v>9710</v>
      </c>
      <c r="D29" s="79"/>
      <c r="E29" s="237"/>
      <c r="F29" s="237"/>
      <c r="G29" s="237"/>
      <c r="H29" s="237"/>
      <c r="I29" s="80"/>
      <c r="J29" s="81"/>
    </row>
    <row r="30" spans="1:10" x14ac:dyDescent="0.25">
      <c r="A30" s="69"/>
      <c r="B30" s="70"/>
      <c r="C30" s="70"/>
      <c r="D30" s="70"/>
      <c r="E30" s="218"/>
      <c r="F30" s="218"/>
      <c r="G30" s="218"/>
      <c r="H30" s="218"/>
      <c r="I30" s="80"/>
      <c r="J30" s="81"/>
    </row>
    <row r="31" spans="1:10" x14ac:dyDescent="0.25">
      <c r="A31" s="221" t="s">
        <v>317</v>
      </c>
      <c r="B31" s="228"/>
      <c r="C31" s="93" t="s">
        <v>337</v>
      </c>
      <c r="D31" s="241" t="s">
        <v>335</v>
      </c>
      <c r="E31" s="242"/>
      <c r="F31" s="242"/>
      <c r="G31" s="242"/>
      <c r="H31" s="82"/>
      <c r="I31" s="83" t="s">
        <v>336</v>
      </c>
      <c r="J31" s="84" t="s">
        <v>337</v>
      </c>
    </row>
    <row r="32" spans="1:10" x14ac:dyDescent="0.25">
      <c r="A32" s="221"/>
      <c r="B32" s="228"/>
      <c r="C32" s="85"/>
      <c r="D32" s="53"/>
      <c r="E32" s="233"/>
      <c r="F32" s="233"/>
      <c r="G32" s="233"/>
      <c r="H32" s="233"/>
      <c r="I32" s="80"/>
      <c r="J32" s="81"/>
    </row>
    <row r="33" spans="1:10" x14ac:dyDescent="0.25">
      <c r="A33" s="221" t="s">
        <v>327</v>
      </c>
      <c r="B33" s="228"/>
      <c r="C33" s="78" t="s">
        <v>339</v>
      </c>
      <c r="D33" s="241" t="s">
        <v>338</v>
      </c>
      <c r="E33" s="242"/>
      <c r="F33" s="242"/>
      <c r="G33" s="242"/>
      <c r="H33" s="76"/>
      <c r="I33" s="83" t="s">
        <v>339</v>
      </c>
      <c r="J33" s="84" t="s">
        <v>340</v>
      </c>
    </row>
    <row r="34" spans="1:10" x14ac:dyDescent="0.25">
      <c r="A34" s="69"/>
      <c r="B34" s="70"/>
      <c r="C34" s="70"/>
      <c r="D34" s="70"/>
      <c r="E34" s="218"/>
      <c r="F34" s="218"/>
      <c r="G34" s="218"/>
      <c r="H34" s="218"/>
      <c r="I34" s="70"/>
      <c r="J34" s="72"/>
    </row>
    <row r="35" spans="1:10" x14ac:dyDescent="0.25">
      <c r="A35" s="241" t="s">
        <v>328</v>
      </c>
      <c r="B35" s="242"/>
      <c r="C35" s="242"/>
      <c r="D35" s="242"/>
      <c r="E35" s="242" t="s">
        <v>318</v>
      </c>
      <c r="F35" s="242"/>
      <c r="G35" s="242"/>
      <c r="H35" s="242"/>
      <c r="I35" s="242"/>
      <c r="J35" s="86" t="s">
        <v>319</v>
      </c>
    </row>
    <row r="36" spans="1:10" x14ac:dyDescent="0.25">
      <c r="A36" s="69"/>
      <c r="B36" s="70"/>
      <c r="C36" s="70"/>
      <c r="D36" s="70"/>
      <c r="E36" s="218"/>
      <c r="F36" s="218"/>
      <c r="G36" s="218"/>
      <c r="H36" s="218"/>
      <c r="I36" s="70"/>
      <c r="J36" s="81"/>
    </row>
    <row r="37" spans="1:10" x14ac:dyDescent="0.25">
      <c r="A37" s="243" t="s">
        <v>466</v>
      </c>
      <c r="B37" s="244"/>
      <c r="C37" s="244"/>
      <c r="D37" s="244"/>
      <c r="E37" s="192" t="s">
        <v>467</v>
      </c>
      <c r="F37" s="193"/>
      <c r="G37" s="193"/>
      <c r="H37" s="193"/>
      <c r="I37" s="194"/>
      <c r="J37" s="138" t="s">
        <v>468</v>
      </c>
    </row>
    <row r="38" spans="1:10" x14ac:dyDescent="0.25">
      <c r="A38" s="69"/>
      <c r="B38" s="70"/>
      <c r="C38" s="77"/>
      <c r="D38" s="246"/>
      <c r="E38" s="246"/>
      <c r="F38" s="246"/>
      <c r="G38" s="246"/>
      <c r="H38" s="246"/>
      <c r="I38" s="246"/>
      <c r="J38" s="72"/>
    </row>
    <row r="39" spans="1:10" x14ac:dyDescent="0.25">
      <c r="A39" s="243" t="s">
        <v>469</v>
      </c>
      <c r="B39" s="244"/>
      <c r="C39" s="244"/>
      <c r="D39" s="244"/>
      <c r="E39" s="192" t="s">
        <v>470</v>
      </c>
      <c r="F39" s="193"/>
      <c r="G39" s="193"/>
      <c r="H39" s="193"/>
      <c r="I39" s="194"/>
      <c r="J39" s="139" t="s">
        <v>471</v>
      </c>
    </row>
    <row r="40" spans="1:10" x14ac:dyDescent="0.25">
      <c r="A40" s="69"/>
      <c r="B40" s="70"/>
      <c r="C40" s="77"/>
      <c r="D40" s="87"/>
      <c r="E40" s="246"/>
      <c r="F40" s="246"/>
      <c r="G40" s="246"/>
      <c r="H40" s="246"/>
      <c r="I40" s="71"/>
      <c r="J40" s="72"/>
    </row>
    <row r="41" spans="1:10" x14ac:dyDescent="0.25">
      <c r="A41" s="243" t="s">
        <v>472</v>
      </c>
      <c r="B41" s="244"/>
      <c r="C41" s="244"/>
      <c r="D41" s="245"/>
      <c r="E41" s="192" t="s">
        <v>473</v>
      </c>
      <c r="F41" s="193"/>
      <c r="G41" s="193"/>
      <c r="H41" s="193"/>
      <c r="I41" s="194"/>
      <c r="J41" s="140" t="s">
        <v>474</v>
      </c>
    </row>
    <row r="42" spans="1:10" x14ac:dyDescent="0.25">
      <c r="A42" s="69"/>
      <c r="B42" s="70"/>
      <c r="C42" s="77"/>
      <c r="D42" s="87"/>
      <c r="E42" s="246"/>
      <c r="F42" s="246"/>
      <c r="G42" s="246"/>
      <c r="H42" s="246"/>
      <c r="I42" s="71"/>
      <c r="J42" s="72"/>
    </row>
    <row r="43" spans="1:10" x14ac:dyDescent="0.25">
      <c r="A43" s="243" t="s">
        <v>475</v>
      </c>
      <c r="B43" s="244"/>
      <c r="C43" s="244"/>
      <c r="D43" s="245"/>
      <c r="E43" s="243" t="s">
        <v>470</v>
      </c>
      <c r="F43" s="244"/>
      <c r="G43" s="244"/>
      <c r="H43" s="244"/>
      <c r="I43" s="245"/>
      <c r="J43" s="140" t="s">
        <v>476</v>
      </c>
    </row>
    <row r="44" spans="1:10" x14ac:dyDescent="0.25">
      <c r="A44" s="88"/>
      <c r="B44" s="77"/>
      <c r="C44" s="247"/>
      <c r="D44" s="247"/>
      <c r="E44" s="218"/>
      <c r="F44" s="218"/>
      <c r="G44" s="247"/>
      <c r="H44" s="247"/>
      <c r="I44" s="247"/>
      <c r="J44" s="72"/>
    </row>
    <row r="45" spans="1:10" x14ac:dyDescent="0.25">
      <c r="A45" s="243" t="s">
        <v>477</v>
      </c>
      <c r="B45" s="244"/>
      <c r="C45" s="244"/>
      <c r="D45" s="245"/>
      <c r="E45" s="243" t="s">
        <v>478</v>
      </c>
      <c r="F45" s="244"/>
      <c r="G45" s="244"/>
      <c r="H45" s="244"/>
      <c r="I45" s="245"/>
      <c r="J45" s="140" t="s">
        <v>479</v>
      </c>
    </row>
    <row r="46" spans="1:10" x14ac:dyDescent="0.25">
      <c r="A46" s="88"/>
      <c r="B46" s="77"/>
      <c r="C46" s="77"/>
      <c r="D46" s="70"/>
      <c r="E46" s="195"/>
      <c r="F46" s="195"/>
      <c r="G46" s="247"/>
      <c r="H46" s="247"/>
      <c r="I46" s="70"/>
      <c r="J46" s="72"/>
    </row>
    <row r="47" spans="1:10" x14ac:dyDescent="0.25">
      <c r="A47" s="243" t="s">
        <v>480</v>
      </c>
      <c r="B47" s="244"/>
      <c r="C47" s="244"/>
      <c r="D47" s="245"/>
      <c r="E47" s="243" t="s">
        <v>478</v>
      </c>
      <c r="F47" s="244"/>
      <c r="G47" s="244"/>
      <c r="H47" s="244"/>
      <c r="I47" s="245"/>
      <c r="J47" s="140" t="s">
        <v>481</v>
      </c>
    </row>
    <row r="48" spans="1:10" x14ac:dyDescent="0.25">
      <c r="A48" s="135"/>
      <c r="B48" s="136"/>
      <c r="C48" s="136"/>
      <c r="D48" s="134"/>
      <c r="E48" s="195"/>
      <c r="F48" s="195"/>
      <c r="G48" s="196"/>
      <c r="H48" s="196"/>
      <c r="I48" s="134"/>
      <c r="J48" s="137"/>
    </row>
    <row r="49" spans="1:10" x14ac:dyDescent="0.25">
      <c r="A49" s="243" t="s">
        <v>482</v>
      </c>
      <c r="B49" s="244"/>
      <c r="C49" s="244"/>
      <c r="D49" s="245"/>
      <c r="E49" s="192" t="s">
        <v>483</v>
      </c>
      <c r="F49" s="193"/>
      <c r="G49" s="193"/>
      <c r="H49" s="193"/>
      <c r="I49" s="194"/>
      <c r="J49" s="140" t="s">
        <v>484</v>
      </c>
    </row>
    <row r="50" spans="1:10" x14ac:dyDescent="0.25">
      <c r="A50" s="135"/>
      <c r="B50" s="136"/>
      <c r="C50" s="136"/>
      <c r="D50" s="134"/>
      <c r="E50" s="195"/>
      <c r="F50" s="195"/>
      <c r="G50" s="196"/>
      <c r="H50" s="196"/>
      <c r="I50" s="134"/>
      <c r="J50" s="137"/>
    </row>
    <row r="51" spans="1:10" x14ac:dyDescent="0.25">
      <c r="A51" s="192" t="s">
        <v>485</v>
      </c>
      <c r="B51" s="193"/>
      <c r="C51" s="193"/>
      <c r="D51" s="194"/>
      <c r="E51" s="192" t="s">
        <v>486</v>
      </c>
      <c r="F51" s="193"/>
      <c r="G51" s="193"/>
      <c r="H51" s="193"/>
      <c r="I51" s="194"/>
      <c r="J51" s="140" t="s">
        <v>487</v>
      </c>
    </row>
    <row r="52" spans="1:10" x14ac:dyDescent="0.25">
      <c r="A52" s="135"/>
      <c r="B52" s="136"/>
      <c r="C52" s="136"/>
      <c r="D52" s="134"/>
      <c r="E52" s="195"/>
      <c r="F52" s="195"/>
      <c r="G52" s="196"/>
      <c r="H52" s="196"/>
      <c r="I52" s="134"/>
      <c r="J52" s="137"/>
    </row>
    <row r="53" spans="1:10" x14ac:dyDescent="0.25">
      <c r="A53" s="192" t="s">
        <v>488</v>
      </c>
      <c r="B53" s="193"/>
      <c r="C53" s="193"/>
      <c r="D53" s="194"/>
      <c r="E53" s="192" t="s">
        <v>489</v>
      </c>
      <c r="F53" s="193"/>
      <c r="G53" s="193"/>
      <c r="H53" s="193"/>
      <c r="I53" s="194"/>
      <c r="J53" s="140" t="s">
        <v>490</v>
      </c>
    </row>
    <row r="54" spans="1:10" x14ac:dyDescent="0.25">
      <c r="A54" s="135"/>
      <c r="B54" s="136"/>
      <c r="C54" s="136"/>
      <c r="D54" s="134"/>
      <c r="E54" s="195"/>
      <c r="F54" s="195"/>
      <c r="G54" s="196"/>
      <c r="H54" s="196"/>
      <c r="I54" s="134"/>
      <c r="J54" s="137"/>
    </row>
    <row r="55" spans="1:10" x14ac:dyDescent="0.25">
      <c r="A55" s="192" t="s">
        <v>491</v>
      </c>
      <c r="B55" s="193"/>
      <c r="C55" s="193"/>
      <c r="D55" s="194"/>
      <c r="E55" s="192" t="s">
        <v>467</v>
      </c>
      <c r="F55" s="193"/>
      <c r="G55" s="193"/>
      <c r="H55" s="193"/>
      <c r="I55" s="194"/>
      <c r="J55" s="140">
        <v>80772529</v>
      </c>
    </row>
    <row r="56" spans="1:10" x14ac:dyDescent="0.25">
      <c r="A56" s="135"/>
      <c r="B56" s="136"/>
      <c r="C56" s="136"/>
      <c r="D56" s="134"/>
      <c r="E56" s="195"/>
      <c r="F56" s="195"/>
      <c r="G56" s="196"/>
      <c r="H56" s="196"/>
      <c r="I56" s="134"/>
      <c r="J56" s="137"/>
    </row>
    <row r="57" spans="1:10" x14ac:dyDescent="0.25">
      <c r="A57" s="192" t="s">
        <v>492</v>
      </c>
      <c r="B57" s="193"/>
      <c r="C57" s="193"/>
      <c r="D57" s="194"/>
      <c r="E57" s="192" t="s">
        <v>493</v>
      </c>
      <c r="F57" s="193"/>
      <c r="G57" s="193"/>
      <c r="H57" s="193"/>
      <c r="I57" s="194"/>
      <c r="J57" s="140" t="s">
        <v>494</v>
      </c>
    </row>
    <row r="58" spans="1:10" x14ac:dyDescent="0.25">
      <c r="A58" s="135"/>
      <c r="B58" s="136"/>
      <c r="C58" s="136"/>
      <c r="D58" s="134"/>
      <c r="E58" s="195"/>
      <c r="F58" s="195"/>
      <c r="G58" s="196"/>
      <c r="H58" s="196"/>
      <c r="I58" s="134"/>
      <c r="J58" s="137"/>
    </row>
    <row r="59" spans="1:10" x14ac:dyDescent="0.25">
      <c r="A59" s="192" t="s">
        <v>495</v>
      </c>
      <c r="B59" s="193"/>
      <c r="C59" s="193"/>
      <c r="D59" s="194"/>
      <c r="E59" s="192" t="s">
        <v>496</v>
      </c>
      <c r="F59" s="193"/>
      <c r="G59" s="193"/>
      <c r="H59" s="193"/>
      <c r="I59" s="194"/>
      <c r="J59" s="138" t="s">
        <v>497</v>
      </c>
    </row>
    <row r="60" spans="1:10" x14ac:dyDescent="0.25">
      <c r="A60" s="135"/>
      <c r="B60" s="136"/>
      <c r="C60" s="136"/>
      <c r="D60" s="134"/>
      <c r="E60" s="195"/>
      <c r="F60" s="195"/>
      <c r="G60" s="196"/>
      <c r="H60" s="196"/>
      <c r="I60" s="134"/>
      <c r="J60" s="137"/>
    </row>
    <row r="61" spans="1:10" x14ac:dyDescent="0.25">
      <c r="A61" s="192" t="s">
        <v>498</v>
      </c>
      <c r="B61" s="193"/>
      <c r="C61" s="193"/>
      <c r="D61" s="194"/>
      <c r="E61" s="192" t="s">
        <v>489</v>
      </c>
      <c r="F61" s="193"/>
      <c r="G61" s="193"/>
      <c r="H61" s="193"/>
      <c r="I61" s="194"/>
      <c r="J61" s="140" t="s">
        <v>499</v>
      </c>
    </row>
    <row r="62" spans="1:10" x14ac:dyDescent="0.25">
      <c r="A62" s="135"/>
      <c r="B62" s="136"/>
      <c r="C62" s="136"/>
      <c r="D62" s="134"/>
      <c r="E62" s="195"/>
      <c r="F62" s="195"/>
      <c r="G62" s="196"/>
      <c r="H62" s="196"/>
      <c r="I62" s="134"/>
      <c r="J62" s="137"/>
    </row>
    <row r="63" spans="1:10" x14ac:dyDescent="0.25">
      <c r="A63" s="192" t="s">
        <v>500</v>
      </c>
      <c r="B63" s="193"/>
      <c r="C63" s="193"/>
      <c r="D63" s="194"/>
      <c r="E63" s="192" t="s">
        <v>501</v>
      </c>
      <c r="F63" s="193"/>
      <c r="G63" s="193"/>
      <c r="H63" s="193"/>
      <c r="I63" s="194"/>
      <c r="J63" s="140">
        <v>5527988000</v>
      </c>
    </row>
    <row r="64" spans="1:10" x14ac:dyDescent="0.25">
      <c r="A64" s="135"/>
      <c r="B64" s="136"/>
      <c r="C64" s="136"/>
      <c r="D64" s="134"/>
      <c r="E64" s="195"/>
      <c r="F64" s="195"/>
      <c r="G64" s="196"/>
      <c r="H64" s="196"/>
      <c r="I64" s="134"/>
      <c r="J64" s="137"/>
    </row>
    <row r="65" spans="1:10" x14ac:dyDescent="0.25">
      <c r="A65" s="192" t="s">
        <v>502</v>
      </c>
      <c r="B65" s="193"/>
      <c r="C65" s="193"/>
      <c r="D65" s="194"/>
      <c r="E65" s="192" t="s">
        <v>503</v>
      </c>
      <c r="F65" s="193"/>
      <c r="G65" s="193"/>
      <c r="H65" s="193"/>
      <c r="I65" s="194"/>
      <c r="J65" s="140">
        <v>17573462</v>
      </c>
    </row>
    <row r="66" spans="1:10" x14ac:dyDescent="0.25">
      <c r="A66" s="135"/>
      <c r="B66" s="136"/>
      <c r="C66" s="136"/>
      <c r="D66" s="134"/>
      <c r="E66" s="195"/>
      <c r="F66" s="195"/>
      <c r="G66" s="196"/>
      <c r="H66" s="196"/>
      <c r="I66" s="134"/>
      <c r="J66" s="137"/>
    </row>
    <row r="67" spans="1:10" x14ac:dyDescent="0.25">
      <c r="A67" s="192" t="s">
        <v>504</v>
      </c>
      <c r="B67" s="193"/>
      <c r="C67" s="193"/>
      <c r="D67" s="194"/>
      <c r="E67" s="192" t="s">
        <v>478</v>
      </c>
      <c r="F67" s="193"/>
      <c r="G67" s="193"/>
      <c r="H67" s="193"/>
      <c r="I67" s="194"/>
      <c r="J67" s="140" t="s">
        <v>505</v>
      </c>
    </row>
    <row r="68" spans="1:10" x14ac:dyDescent="0.25">
      <c r="A68" s="135"/>
      <c r="B68" s="136"/>
      <c r="C68" s="136"/>
      <c r="D68" s="134"/>
      <c r="E68" s="195"/>
      <c r="F68" s="195"/>
      <c r="G68" s="196"/>
      <c r="H68" s="196"/>
      <c r="I68" s="134"/>
      <c r="J68" s="137"/>
    </row>
    <row r="69" spans="1:10" x14ac:dyDescent="0.25">
      <c r="A69" s="192" t="s">
        <v>506</v>
      </c>
      <c r="B69" s="193"/>
      <c r="C69" s="193"/>
      <c r="D69" s="194"/>
      <c r="E69" s="192" t="s">
        <v>507</v>
      </c>
      <c r="F69" s="193"/>
      <c r="G69" s="193"/>
      <c r="H69" s="193"/>
      <c r="I69" s="194"/>
      <c r="J69" s="140">
        <v>10530890156</v>
      </c>
    </row>
    <row r="70" spans="1:10" x14ac:dyDescent="0.25">
      <c r="A70" s="135"/>
      <c r="B70" s="136"/>
      <c r="C70" s="136"/>
      <c r="D70" s="134"/>
      <c r="E70" s="195"/>
      <c r="F70" s="195"/>
      <c r="G70" s="196"/>
      <c r="H70" s="196"/>
      <c r="I70" s="134"/>
      <c r="J70" s="137"/>
    </row>
    <row r="71" spans="1:10" x14ac:dyDescent="0.25">
      <c r="A71" s="192" t="s">
        <v>508</v>
      </c>
      <c r="B71" s="193"/>
      <c r="C71" s="193"/>
      <c r="D71" s="194"/>
      <c r="E71" s="192" t="s">
        <v>509</v>
      </c>
      <c r="F71" s="193"/>
      <c r="G71" s="193"/>
      <c r="H71" s="193"/>
      <c r="I71" s="194"/>
      <c r="J71" s="140">
        <v>70216036</v>
      </c>
    </row>
    <row r="72" spans="1:10" x14ac:dyDescent="0.25">
      <c r="A72" s="135"/>
      <c r="B72" s="136"/>
      <c r="C72" s="136"/>
      <c r="D72" s="134"/>
      <c r="E72" s="195"/>
      <c r="F72" s="195"/>
      <c r="G72" s="196"/>
      <c r="H72" s="196"/>
      <c r="I72" s="134"/>
      <c r="J72" s="137"/>
    </row>
    <row r="73" spans="1:10" x14ac:dyDescent="0.25">
      <c r="A73" s="192" t="s">
        <v>510</v>
      </c>
      <c r="B73" s="193"/>
      <c r="C73" s="193"/>
      <c r="D73" s="194"/>
      <c r="E73" s="192" t="s">
        <v>511</v>
      </c>
      <c r="F73" s="193"/>
      <c r="G73" s="193"/>
      <c r="H73" s="193"/>
      <c r="I73" s="194"/>
      <c r="J73" s="140">
        <v>34291116</v>
      </c>
    </row>
    <row r="74" spans="1:10" x14ac:dyDescent="0.25">
      <c r="A74" s="135"/>
      <c r="B74" s="136"/>
      <c r="C74" s="136"/>
      <c r="D74" s="134"/>
      <c r="E74" s="195"/>
      <c r="F74" s="195"/>
      <c r="G74" s="196"/>
      <c r="H74" s="196"/>
      <c r="I74" s="134"/>
      <c r="J74" s="137"/>
    </row>
    <row r="75" spans="1:10" x14ac:dyDescent="0.25">
      <c r="A75" s="192" t="s">
        <v>512</v>
      </c>
      <c r="B75" s="193"/>
      <c r="C75" s="193"/>
      <c r="D75" s="194"/>
      <c r="E75" s="192" t="s">
        <v>513</v>
      </c>
      <c r="F75" s="193"/>
      <c r="G75" s="193"/>
      <c r="H75" s="193"/>
      <c r="I75" s="194"/>
      <c r="J75" s="140" t="s">
        <v>514</v>
      </c>
    </row>
    <row r="76" spans="1:10" x14ac:dyDescent="0.25">
      <c r="A76" s="135"/>
      <c r="B76" s="136"/>
      <c r="C76" s="136"/>
      <c r="D76" s="134"/>
      <c r="E76" s="195"/>
      <c r="F76" s="195"/>
      <c r="G76" s="196"/>
      <c r="H76" s="196"/>
      <c r="I76" s="134"/>
      <c r="J76" s="137"/>
    </row>
    <row r="77" spans="1:10" x14ac:dyDescent="0.25">
      <c r="A77" s="192" t="s">
        <v>515</v>
      </c>
      <c r="B77" s="193"/>
      <c r="C77" s="193"/>
      <c r="D77" s="194"/>
      <c r="E77" s="192" t="s">
        <v>513</v>
      </c>
      <c r="F77" s="193"/>
      <c r="G77" s="193"/>
      <c r="H77" s="193"/>
      <c r="I77" s="194"/>
      <c r="J77" s="140" t="s">
        <v>514</v>
      </c>
    </row>
    <row r="78" spans="1:10" x14ac:dyDescent="0.25">
      <c r="A78" s="135"/>
      <c r="B78" s="136"/>
      <c r="C78" s="136"/>
      <c r="D78" s="134"/>
      <c r="E78" s="195"/>
      <c r="F78" s="195"/>
      <c r="G78" s="196"/>
      <c r="H78" s="196"/>
      <c r="I78" s="134"/>
      <c r="J78" s="137"/>
    </row>
    <row r="79" spans="1:10" x14ac:dyDescent="0.25">
      <c r="A79" s="192" t="s">
        <v>516</v>
      </c>
      <c r="B79" s="193"/>
      <c r="C79" s="193"/>
      <c r="D79" s="194"/>
      <c r="E79" s="192" t="s">
        <v>517</v>
      </c>
      <c r="F79" s="193"/>
      <c r="G79" s="193"/>
      <c r="H79" s="193"/>
      <c r="I79" s="194"/>
      <c r="J79" s="140" t="s">
        <v>518</v>
      </c>
    </row>
    <row r="80" spans="1:10" x14ac:dyDescent="0.25">
      <c r="A80" s="135"/>
      <c r="B80" s="136"/>
      <c r="C80" s="136"/>
      <c r="D80" s="134"/>
      <c r="E80" s="195"/>
      <c r="F80" s="195"/>
      <c r="G80" s="196"/>
      <c r="H80" s="196"/>
      <c r="I80" s="134"/>
      <c r="J80" s="137"/>
    </row>
    <row r="81" spans="1:10" x14ac:dyDescent="0.25">
      <c r="A81" s="192" t="s">
        <v>519</v>
      </c>
      <c r="B81" s="193"/>
      <c r="C81" s="193"/>
      <c r="D81" s="194"/>
      <c r="E81" s="192" t="s">
        <v>520</v>
      </c>
      <c r="F81" s="193"/>
      <c r="G81" s="193"/>
      <c r="H81" s="193"/>
      <c r="I81" s="194"/>
      <c r="J81" s="140">
        <v>41388045</v>
      </c>
    </row>
    <row r="82" spans="1:10" x14ac:dyDescent="0.25">
      <c r="A82" s="135"/>
      <c r="B82" s="136"/>
      <c r="C82" s="136"/>
      <c r="D82" s="134"/>
      <c r="E82" s="195"/>
      <c r="F82" s="195"/>
      <c r="G82" s="196"/>
      <c r="H82" s="196"/>
      <c r="I82" s="134"/>
      <c r="J82" s="137"/>
    </row>
    <row r="83" spans="1:10" x14ac:dyDescent="0.25">
      <c r="A83" s="192" t="s">
        <v>521</v>
      </c>
      <c r="B83" s="193"/>
      <c r="C83" s="193"/>
      <c r="D83" s="194"/>
      <c r="E83" s="192" t="s">
        <v>522</v>
      </c>
      <c r="F83" s="193"/>
      <c r="G83" s="193"/>
      <c r="H83" s="193"/>
      <c r="I83" s="194"/>
      <c r="J83" s="140">
        <v>80115815</v>
      </c>
    </row>
    <row r="84" spans="1:10" x14ac:dyDescent="0.25">
      <c r="A84" s="135"/>
      <c r="B84" s="136"/>
      <c r="C84" s="136"/>
      <c r="D84" s="134"/>
      <c r="E84" s="195"/>
      <c r="F84" s="195"/>
      <c r="G84" s="196"/>
      <c r="H84" s="196"/>
      <c r="I84" s="134"/>
      <c r="J84" s="137"/>
    </row>
    <row r="85" spans="1:10" x14ac:dyDescent="0.25">
      <c r="A85" s="192" t="s">
        <v>523</v>
      </c>
      <c r="B85" s="193"/>
      <c r="C85" s="193"/>
      <c r="D85" s="194"/>
      <c r="E85" s="192" t="s">
        <v>524</v>
      </c>
      <c r="F85" s="193"/>
      <c r="G85" s="193"/>
      <c r="H85" s="193"/>
      <c r="I85" s="194"/>
      <c r="J85" s="138" t="s">
        <v>525</v>
      </c>
    </row>
    <row r="86" spans="1:10" x14ac:dyDescent="0.25">
      <c r="A86" s="135"/>
      <c r="B86" s="136"/>
      <c r="C86" s="136"/>
      <c r="D86" s="134"/>
      <c r="E86" s="195"/>
      <c r="F86" s="195"/>
      <c r="G86" s="196"/>
      <c r="H86" s="196"/>
      <c r="I86" s="134"/>
      <c r="J86" s="137"/>
    </row>
    <row r="87" spans="1:10" x14ac:dyDescent="0.25">
      <c r="A87" s="197"/>
      <c r="B87" s="198"/>
      <c r="C87" s="198"/>
      <c r="D87" s="199"/>
      <c r="E87" s="197"/>
      <c r="F87" s="198"/>
      <c r="G87" s="198"/>
      <c r="H87" s="198"/>
      <c r="I87" s="199"/>
      <c r="J87" s="78"/>
    </row>
    <row r="88" spans="1:10" x14ac:dyDescent="0.25">
      <c r="A88" s="88"/>
      <c r="B88" s="77"/>
      <c r="C88" s="77"/>
      <c r="D88" s="70"/>
      <c r="E88" s="218"/>
      <c r="F88" s="218"/>
      <c r="G88" s="247"/>
      <c r="H88" s="247"/>
      <c r="I88" s="70"/>
      <c r="J88" s="89" t="s">
        <v>341</v>
      </c>
    </row>
    <row r="89" spans="1:10" x14ac:dyDescent="0.25">
      <c r="A89" s="88"/>
      <c r="B89" s="77"/>
      <c r="C89" s="77"/>
      <c r="D89" s="70"/>
      <c r="E89" s="218"/>
      <c r="F89" s="218"/>
      <c r="G89" s="247"/>
      <c r="H89" s="247"/>
      <c r="I89" s="70"/>
      <c r="J89" s="89" t="s">
        <v>342</v>
      </c>
    </row>
    <row r="90" spans="1:10" ht="14.45" customHeight="1" x14ac:dyDescent="0.25">
      <c r="A90" s="212" t="s">
        <v>320</v>
      </c>
      <c r="B90" s="223"/>
      <c r="C90" s="224" t="s">
        <v>341</v>
      </c>
      <c r="D90" s="225"/>
      <c r="E90" s="252" t="s">
        <v>343</v>
      </c>
      <c r="F90" s="253"/>
      <c r="G90" s="229" t="s">
        <v>460</v>
      </c>
      <c r="H90" s="230"/>
      <c r="I90" s="230"/>
      <c r="J90" s="231"/>
    </row>
    <row r="91" spans="1:10" x14ac:dyDescent="0.25">
      <c r="A91" s="88"/>
      <c r="B91" s="77"/>
      <c r="C91" s="247"/>
      <c r="D91" s="247"/>
      <c r="E91" s="218"/>
      <c r="F91" s="218"/>
      <c r="G91" s="254" t="s">
        <v>344</v>
      </c>
      <c r="H91" s="254"/>
      <c r="I91" s="254"/>
      <c r="J91" s="61"/>
    </row>
    <row r="92" spans="1:10" ht="13.9" customHeight="1" x14ac:dyDescent="0.25">
      <c r="A92" s="212" t="s">
        <v>321</v>
      </c>
      <c r="B92" s="223"/>
      <c r="C92" s="229" t="s">
        <v>461</v>
      </c>
      <c r="D92" s="230"/>
      <c r="E92" s="230"/>
      <c r="F92" s="230"/>
      <c r="G92" s="230"/>
      <c r="H92" s="230"/>
      <c r="I92" s="230"/>
      <c r="J92" s="231"/>
    </row>
    <row r="93" spans="1:10" x14ac:dyDescent="0.25">
      <c r="A93" s="69"/>
      <c r="B93" s="70"/>
      <c r="C93" s="237" t="s">
        <v>322</v>
      </c>
      <c r="D93" s="237"/>
      <c r="E93" s="237"/>
      <c r="F93" s="237"/>
      <c r="G93" s="237"/>
      <c r="H93" s="237"/>
      <c r="I93" s="237"/>
      <c r="J93" s="72"/>
    </row>
    <row r="94" spans="1:10" x14ac:dyDescent="0.25">
      <c r="A94" s="212" t="s">
        <v>323</v>
      </c>
      <c r="B94" s="223"/>
      <c r="C94" s="248" t="s">
        <v>462</v>
      </c>
      <c r="D94" s="249"/>
      <c r="E94" s="250"/>
      <c r="F94" s="218"/>
      <c r="G94" s="218"/>
      <c r="H94" s="242"/>
      <c r="I94" s="242"/>
      <c r="J94" s="251"/>
    </row>
    <row r="95" spans="1:10" x14ac:dyDescent="0.25">
      <c r="A95" s="69"/>
      <c r="B95" s="70"/>
      <c r="C95" s="77"/>
      <c r="D95" s="70"/>
      <c r="E95" s="218"/>
      <c r="F95" s="218"/>
      <c r="G95" s="218"/>
      <c r="H95" s="218"/>
      <c r="I95" s="70"/>
      <c r="J95" s="72"/>
    </row>
    <row r="96" spans="1:10" ht="14.45" customHeight="1" x14ac:dyDescent="0.25">
      <c r="A96" s="212" t="s">
        <v>315</v>
      </c>
      <c r="B96" s="223"/>
      <c r="C96" s="255" t="s">
        <v>463</v>
      </c>
      <c r="D96" s="256"/>
      <c r="E96" s="256"/>
      <c r="F96" s="256"/>
      <c r="G96" s="256"/>
      <c r="H96" s="256"/>
      <c r="I96" s="256"/>
      <c r="J96" s="257"/>
    </row>
    <row r="97" spans="1:10" x14ac:dyDescent="0.25">
      <c r="A97" s="69"/>
      <c r="B97" s="70"/>
      <c r="C97" s="70"/>
      <c r="D97" s="70"/>
      <c r="E97" s="218"/>
      <c r="F97" s="218"/>
      <c r="G97" s="218"/>
      <c r="H97" s="218"/>
      <c r="I97" s="70"/>
      <c r="J97" s="72"/>
    </row>
    <row r="98" spans="1:10" x14ac:dyDescent="0.25">
      <c r="A98" s="212" t="s">
        <v>345</v>
      </c>
      <c r="B98" s="223"/>
      <c r="C98" s="255" t="s">
        <v>464</v>
      </c>
      <c r="D98" s="256"/>
      <c r="E98" s="256"/>
      <c r="F98" s="256"/>
      <c r="G98" s="256"/>
      <c r="H98" s="256"/>
      <c r="I98" s="256"/>
      <c r="J98" s="257"/>
    </row>
    <row r="99" spans="1:10" ht="14.45" customHeight="1" x14ac:dyDescent="0.25">
      <c r="A99" s="69"/>
      <c r="B99" s="70"/>
      <c r="C99" s="258" t="s">
        <v>346</v>
      </c>
      <c r="D99" s="258"/>
      <c r="E99" s="258"/>
      <c r="F99" s="258"/>
      <c r="G99" s="70"/>
      <c r="H99" s="70"/>
      <c r="I99" s="70"/>
      <c r="J99" s="72"/>
    </row>
    <row r="100" spans="1:10" x14ac:dyDescent="0.25">
      <c r="A100" s="212" t="s">
        <v>347</v>
      </c>
      <c r="B100" s="223"/>
      <c r="C100" s="255" t="s">
        <v>465</v>
      </c>
      <c r="D100" s="256"/>
      <c r="E100" s="256"/>
      <c r="F100" s="256"/>
      <c r="G100" s="256"/>
      <c r="H100" s="256"/>
      <c r="I100" s="256"/>
      <c r="J100" s="257"/>
    </row>
    <row r="101" spans="1:10" ht="14.45" customHeight="1" x14ac:dyDescent="0.25">
      <c r="A101" s="90"/>
      <c r="B101" s="91"/>
      <c r="C101" s="259" t="s">
        <v>348</v>
      </c>
      <c r="D101" s="259"/>
      <c r="E101" s="259"/>
      <c r="F101" s="259"/>
      <c r="G101" s="259"/>
      <c r="H101" s="91"/>
      <c r="I101" s="91"/>
      <c r="J101" s="92"/>
    </row>
    <row r="108" spans="1:10" ht="27" customHeight="1" x14ac:dyDescent="0.25"/>
    <row r="112"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202">
    <mergeCell ref="A98:B98"/>
    <mergeCell ref="C98:J98"/>
    <mergeCell ref="C99:F99"/>
    <mergeCell ref="A100:B100"/>
    <mergeCell ref="C100:J100"/>
    <mergeCell ref="C101:G101"/>
    <mergeCell ref="E95:F95"/>
    <mergeCell ref="G95:H95"/>
    <mergeCell ref="A96:B96"/>
    <mergeCell ref="C96:J96"/>
    <mergeCell ref="E97:F97"/>
    <mergeCell ref="G97:H97"/>
    <mergeCell ref="A92:B92"/>
    <mergeCell ref="C92:J92"/>
    <mergeCell ref="C93:I93"/>
    <mergeCell ref="A94:B94"/>
    <mergeCell ref="C94:E94"/>
    <mergeCell ref="F94:G94"/>
    <mergeCell ref="H94:J94"/>
    <mergeCell ref="A90:B90"/>
    <mergeCell ref="C90:D90"/>
    <mergeCell ref="E90:F90"/>
    <mergeCell ref="G90:J90"/>
    <mergeCell ref="C91:D91"/>
    <mergeCell ref="E91:F91"/>
    <mergeCell ref="G91:I91"/>
    <mergeCell ref="A47:D47"/>
    <mergeCell ref="E47:I47"/>
    <mergeCell ref="E88:F88"/>
    <mergeCell ref="G88:H88"/>
    <mergeCell ref="E89:F89"/>
    <mergeCell ref="G89:H89"/>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3:I53"/>
    <mergeCell ref="E54:F54"/>
    <mergeCell ref="G54:H54"/>
    <mergeCell ref="A55:D55"/>
    <mergeCell ref="E55:I55"/>
    <mergeCell ref="E56:F56"/>
    <mergeCell ref="G56:H56"/>
    <mergeCell ref="A57:D57"/>
    <mergeCell ref="E57:I57"/>
    <mergeCell ref="E58:F58"/>
    <mergeCell ref="G58:H58"/>
    <mergeCell ref="A59:D59"/>
    <mergeCell ref="E59:I59"/>
    <mergeCell ref="E60:F60"/>
    <mergeCell ref="G60:H60"/>
    <mergeCell ref="A61:D61"/>
    <mergeCell ref="E61:I61"/>
    <mergeCell ref="E62:F62"/>
    <mergeCell ref="G62:H62"/>
    <mergeCell ref="A63:D63"/>
    <mergeCell ref="E63:I63"/>
    <mergeCell ref="E64:F64"/>
    <mergeCell ref="G64:H64"/>
    <mergeCell ref="A65:D65"/>
    <mergeCell ref="E65:I65"/>
    <mergeCell ref="E66:F66"/>
    <mergeCell ref="G66:H66"/>
    <mergeCell ref="A67:D67"/>
    <mergeCell ref="E67:I67"/>
    <mergeCell ref="E68:F68"/>
    <mergeCell ref="G68:H68"/>
    <mergeCell ref="A69:D69"/>
    <mergeCell ref="E69:I69"/>
    <mergeCell ref="E70:F70"/>
    <mergeCell ref="G70:H70"/>
    <mergeCell ref="A71:D71"/>
    <mergeCell ref="E71:I71"/>
    <mergeCell ref="E72:F72"/>
    <mergeCell ref="G72:H7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A81:D81"/>
    <mergeCell ref="E81:I81"/>
    <mergeCell ref="E82:F82"/>
    <mergeCell ref="G82:H82"/>
    <mergeCell ref="A83:D83"/>
    <mergeCell ref="E83:I83"/>
    <mergeCell ref="E84:F84"/>
    <mergeCell ref="G84:H84"/>
    <mergeCell ref="A85:D85"/>
    <mergeCell ref="E85:I85"/>
    <mergeCell ref="E86:F86"/>
    <mergeCell ref="G86:H86"/>
    <mergeCell ref="A87:D87"/>
    <mergeCell ref="E87:I87"/>
  </mergeCells>
  <dataValidations count="4">
    <dataValidation type="list" allowBlank="1" showInputMessage="1" showErrorMessage="1" sqref="C90:D90" xr:uid="{00000000-0002-0000-0000-000000000000}">
      <formula1>$J$88:$J$89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12" zoomScale="85" zoomScaleNormal="100" zoomScaleSheetLayoutView="85" workbookViewId="0">
      <selection activeCell="A12" sqref="A12:F12"/>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63" t="s">
        <v>1</v>
      </c>
      <c r="B1" s="264"/>
      <c r="C1" s="264"/>
      <c r="D1" s="264"/>
      <c r="E1" s="264"/>
      <c r="F1" s="264"/>
      <c r="G1" s="264"/>
      <c r="H1" s="264"/>
      <c r="I1" s="264"/>
    </row>
    <row r="2" spans="1:9" x14ac:dyDescent="0.2">
      <c r="A2" s="265" t="s">
        <v>527</v>
      </c>
      <c r="B2" s="266"/>
      <c r="C2" s="266"/>
      <c r="D2" s="266"/>
      <c r="E2" s="266"/>
      <c r="F2" s="266"/>
      <c r="G2" s="266"/>
      <c r="H2" s="266"/>
      <c r="I2" s="266"/>
    </row>
    <row r="3" spans="1:9" x14ac:dyDescent="0.2">
      <c r="A3" s="267" t="s">
        <v>282</v>
      </c>
      <c r="B3" s="268"/>
      <c r="C3" s="268"/>
      <c r="D3" s="268"/>
      <c r="E3" s="268"/>
      <c r="F3" s="268"/>
      <c r="G3" s="268"/>
      <c r="H3" s="268"/>
      <c r="I3" s="268"/>
    </row>
    <row r="4" spans="1:9" x14ac:dyDescent="0.2">
      <c r="A4" s="269" t="s">
        <v>528</v>
      </c>
      <c r="B4" s="270"/>
      <c r="C4" s="270"/>
      <c r="D4" s="270"/>
      <c r="E4" s="270"/>
      <c r="F4" s="270"/>
      <c r="G4" s="270"/>
      <c r="H4" s="270"/>
      <c r="I4" s="271"/>
    </row>
    <row r="5" spans="1:9" ht="45" x14ac:dyDescent="0.2">
      <c r="A5" s="274" t="s">
        <v>2</v>
      </c>
      <c r="B5" s="275"/>
      <c r="C5" s="275"/>
      <c r="D5" s="275"/>
      <c r="E5" s="275"/>
      <c r="F5" s="275"/>
      <c r="G5" s="11" t="s">
        <v>101</v>
      </c>
      <c r="H5" s="13" t="s">
        <v>297</v>
      </c>
      <c r="I5" s="13" t="s">
        <v>298</v>
      </c>
    </row>
    <row r="6" spans="1:9" x14ac:dyDescent="0.2">
      <c r="A6" s="272">
        <v>1</v>
      </c>
      <c r="B6" s="273"/>
      <c r="C6" s="273"/>
      <c r="D6" s="273"/>
      <c r="E6" s="273"/>
      <c r="F6" s="273"/>
      <c r="G6" s="12">
        <v>2</v>
      </c>
      <c r="H6" s="13">
        <v>3</v>
      </c>
      <c r="I6" s="13">
        <v>4</v>
      </c>
    </row>
    <row r="7" spans="1:9" x14ac:dyDescent="0.2">
      <c r="A7" s="276"/>
      <c r="B7" s="276"/>
      <c r="C7" s="276"/>
      <c r="D7" s="276"/>
      <c r="E7" s="276"/>
      <c r="F7" s="276"/>
      <c r="G7" s="276"/>
      <c r="H7" s="276"/>
      <c r="I7" s="276"/>
    </row>
    <row r="8" spans="1:9" ht="12.75" customHeight="1" x14ac:dyDescent="0.2">
      <c r="A8" s="277" t="s">
        <v>4</v>
      </c>
      <c r="B8" s="277"/>
      <c r="C8" s="277"/>
      <c r="D8" s="277"/>
      <c r="E8" s="277"/>
      <c r="F8" s="277"/>
      <c r="G8" s="14">
        <v>1</v>
      </c>
      <c r="H8" s="22">
        <v>0</v>
      </c>
      <c r="I8" s="22">
        <v>0</v>
      </c>
    </row>
    <row r="9" spans="1:9" ht="12.75" customHeight="1" x14ac:dyDescent="0.2">
      <c r="A9" s="262" t="s">
        <v>303</v>
      </c>
      <c r="B9" s="262"/>
      <c r="C9" s="262"/>
      <c r="D9" s="262"/>
      <c r="E9" s="262"/>
      <c r="F9" s="262"/>
      <c r="G9" s="15">
        <v>2</v>
      </c>
      <c r="H9" s="23">
        <f>H10+H17+H27+H38+H43</f>
        <v>15373000000</v>
      </c>
      <c r="I9" s="23">
        <f>I10+I17+I27+I38+I43</f>
        <v>15314000000</v>
      </c>
    </row>
    <row r="10" spans="1:9" ht="12.75" customHeight="1" x14ac:dyDescent="0.2">
      <c r="A10" s="261" t="s">
        <v>5</v>
      </c>
      <c r="B10" s="261"/>
      <c r="C10" s="261"/>
      <c r="D10" s="261"/>
      <c r="E10" s="261"/>
      <c r="F10" s="261"/>
      <c r="G10" s="15">
        <v>3</v>
      </c>
      <c r="H10" s="23">
        <f>H11+H12+H13+H14+H15+H16</f>
        <v>503000000</v>
      </c>
      <c r="I10" s="23">
        <f>I11+I12+I13+I14+I15+I16</f>
        <v>547000000</v>
      </c>
    </row>
    <row r="11" spans="1:9" ht="12.75" customHeight="1" x14ac:dyDescent="0.2">
      <c r="A11" s="260" t="s">
        <v>6</v>
      </c>
      <c r="B11" s="260"/>
      <c r="C11" s="260"/>
      <c r="D11" s="260"/>
      <c r="E11" s="260"/>
      <c r="F11" s="260"/>
      <c r="G11" s="14">
        <v>4</v>
      </c>
      <c r="H11" s="22">
        <v>1000000</v>
      </c>
      <c r="I11" s="22">
        <v>1000000</v>
      </c>
    </row>
    <row r="12" spans="1:9" ht="22.9" customHeight="1" x14ac:dyDescent="0.2">
      <c r="A12" s="260" t="s">
        <v>7</v>
      </c>
      <c r="B12" s="260"/>
      <c r="C12" s="260"/>
      <c r="D12" s="260"/>
      <c r="E12" s="260"/>
      <c r="F12" s="260"/>
      <c r="G12" s="14">
        <v>5</v>
      </c>
      <c r="H12" s="22">
        <v>109000000</v>
      </c>
      <c r="I12" s="22">
        <v>146000000</v>
      </c>
    </row>
    <row r="13" spans="1:9" ht="12.75" customHeight="1" x14ac:dyDescent="0.2">
      <c r="A13" s="260" t="s">
        <v>8</v>
      </c>
      <c r="B13" s="260"/>
      <c r="C13" s="260"/>
      <c r="D13" s="260"/>
      <c r="E13" s="260"/>
      <c r="F13" s="260"/>
      <c r="G13" s="14">
        <v>6</v>
      </c>
      <c r="H13" s="22">
        <v>58000000</v>
      </c>
      <c r="I13" s="22">
        <v>58000000</v>
      </c>
    </row>
    <row r="14" spans="1:9" ht="12.75" customHeight="1" x14ac:dyDescent="0.2">
      <c r="A14" s="260" t="s">
        <v>9</v>
      </c>
      <c r="B14" s="260"/>
      <c r="C14" s="260"/>
      <c r="D14" s="260"/>
      <c r="E14" s="260"/>
      <c r="F14" s="260"/>
      <c r="G14" s="14">
        <v>7</v>
      </c>
      <c r="H14" s="22">
        <v>18000000</v>
      </c>
      <c r="I14" s="22">
        <v>25000000</v>
      </c>
    </row>
    <row r="15" spans="1:9" ht="12.75" customHeight="1" x14ac:dyDescent="0.2">
      <c r="A15" s="260" t="s">
        <v>10</v>
      </c>
      <c r="B15" s="260"/>
      <c r="C15" s="260"/>
      <c r="D15" s="260"/>
      <c r="E15" s="260"/>
      <c r="F15" s="260"/>
      <c r="G15" s="14">
        <v>8</v>
      </c>
      <c r="H15" s="22">
        <f>318000000-1000000</f>
        <v>317000000</v>
      </c>
      <c r="I15" s="22">
        <v>317000000</v>
      </c>
    </row>
    <row r="16" spans="1:9" ht="12.75" customHeight="1" x14ac:dyDescent="0.2">
      <c r="A16" s="260" t="s">
        <v>11</v>
      </c>
      <c r="B16" s="260"/>
      <c r="C16" s="260"/>
      <c r="D16" s="260"/>
      <c r="E16" s="260"/>
      <c r="F16" s="260"/>
      <c r="G16" s="14">
        <v>9</v>
      </c>
      <c r="H16" s="22">
        <v>0</v>
      </c>
      <c r="I16" s="22">
        <v>0</v>
      </c>
    </row>
    <row r="17" spans="1:9" ht="12.75" customHeight="1" x14ac:dyDescent="0.2">
      <c r="A17" s="261" t="s">
        <v>12</v>
      </c>
      <c r="B17" s="261"/>
      <c r="C17" s="261"/>
      <c r="D17" s="261"/>
      <c r="E17" s="261"/>
      <c r="F17" s="261"/>
      <c r="G17" s="15">
        <v>10</v>
      </c>
      <c r="H17" s="23">
        <f>H18+H19+H20+H21+H22+H23+H24+H25+H26</f>
        <v>12340000000</v>
      </c>
      <c r="I17" s="23">
        <f>I18+I19+I20+I21+I22+I23+I24+I25+I26</f>
        <v>12203000000</v>
      </c>
    </row>
    <row r="18" spans="1:9" ht="12.75" customHeight="1" x14ac:dyDescent="0.2">
      <c r="A18" s="260" t="s">
        <v>13</v>
      </c>
      <c r="B18" s="260"/>
      <c r="C18" s="260"/>
      <c r="D18" s="260"/>
      <c r="E18" s="260"/>
      <c r="F18" s="260"/>
      <c r="G18" s="14">
        <v>11</v>
      </c>
      <c r="H18" s="22">
        <v>1309000000</v>
      </c>
      <c r="I18" s="22">
        <v>1288000000</v>
      </c>
    </row>
    <row r="19" spans="1:9" ht="12.75" customHeight="1" x14ac:dyDescent="0.2">
      <c r="A19" s="260" t="s">
        <v>14</v>
      </c>
      <c r="B19" s="260"/>
      <c r="C19" s="260"/>
      <c r="D19" s="260"/>
      <c r="E19" s="260"/>
      <c r="F19" s="260"/>
      <c r="G19" s="14">
        <v>12</v>
      </c>
      <c r="H19" s="22">
        <v>4785000000</v>
      </c>
      <c r="I19" s="22">
        <v>4693000000</v>
      </c>
    </row>
    <row r="20" spans="1:9" ht="12.75" customHeight="1" x14ac:dyDescent="0.2">
      <c r="A20" s="260" t="s">
        <v>15</v>
      </c>
      <c r="B20" s="260"/>
      <c r="C20" s="260"/>
      <c r="D20" s="260"/>
      <c r="E20" s="260"/>
      <c r="F20" s="260"/>
      <c r="G20" s="14">
        <v>13</v>
      </c>
      <c r="H20" s="22">
        <v>3526000000</v>
      </c>
      <c r="I20" s="22">
        <v>3509000000</v>
      </c>
    </row>
    <row r="21" spans="1:9" ht="12.75" customHeight="1" x14ac:dyDescent="0.2">
      <c r="A21" s="260" t="s">
        <v>16</v>
      </c>
      <c r="B21" s="260"/>
      <c r="C21" s="260"/>
      <c r="D21" s="260"/>
      <c r="E21" s="260"/>
      <c r="F21" s="260"/>
      <c r="G21" s="14">
        <v>14</v>
      </c>
      <c r="H21" s="22">
        <v>365000000</v>
      </c>
      <c r="I21" s="22">
        <v>347000000</v>
      </c>
    </row>
    <row r="22" spans="1:9" ht="12.75" customHeight="1" x14ac:dyDescent="0.2">
      <c r="A22" s="260" t="s">
        <v>17</v>
      </c>
      <c r="B22" s="260"/>
      <c r="C22" s="260"/>
      <c r="D22" s="260"/>
      <c r="E22" s="260"/>
      <c r="F22" s="260"/>
      <c r="G22" s="14">
        <v>15</v>
      </c>
      <c r="H22" s="22">
        <v>0</v>
      </c>
      <c r="I22" s="22">
        <v>0</v>
      </c>
    </row>
    <row r="23" spans="1:9" ht="12.75" customHeight="1" x14ac:dyDescent="0.2">
      <c r="A23" s="260" t="s">
        <v>18</v>
      </c>
      <c r="B23" s="260"/>
      <c r="C23" s="260"/>
      <c r="D23" s="260"/>
      <c r="E23" s="260"/>
      <c r="F23" s="260"/>
      <c r="G23" s="14">
        <v>16</v>
      </c>
      <c r="H23" s="22">
        <v>336000000</v>
      </c>
      <c r="I23" s="22">
        <v>321000000</v>
      </c>
    </row>
    <row r="24" spans="1:9" ht="12.75" customHeight="1" x14ac:dyDescent="0.2">
      <c r="A24" s="260" t="s">
        <v>19</v>
      </c>
      <c r="B24" s="260"/>
      <c r="C24" s="260"/>
      <c r="D24" s="260"/>
      <c r="E24" s="260"/>
      <c r="F24" s="260"/>
      <c r="G24" s="14">
        <v>17</v>
      </c>
      <c r="H24" s="22">
        <v>1713000000</v>
      </c>
      <c r="I24" s="22">
        <v>1749000000</v>
      </c>
    </row>
    <row r="25" spans="1:9" ht="12.75" customHeight="1" x14ac:dyDescent="0.2">
      <c r="A25" s="260" t="s">
        <v>20</v>
      </c>
      <c r="B25" s="260"/>
      <c r="C25" s="260"/>
      <c r="D25" s="260"/>
      <c r="E25" s="260"/>
      <c r="F25" s="260"/>
      <c r="G25" s="14">
        <v>18</v>
      </c>
      <c r="H25" s="22">
        <v>306000000</v>
      </c>
      <c r="I25" s="22">
        <v>296000000</v>
      </c>
    </row>
    <row r="26" spans="1:9" ht="12.75" customHeight="1" x14ac:dyDescent="0.2">
      <c r="A26" s="260" t="s">
        <v>21</v>
      </c>
      <c r="B26" s="260"/>
      <c r="C26" s="260"/>
      <c r="D26" s="260"/>
      <c r="E26" s="260"/>
      <c r="F26" s="260"/>
      <c r="G26" s="14">
        <v>19</v>
      </c>
      <c r="H26" s="22">
        <v>0</v>
      </c>
      <c r="I26" s="22">
        <v>0</v>
      </c>
    </row>
    <row r="27" spans="1:9" ht="12.75" customHeight="1" x14ac:dyDescent="0.2">
      <c r="A27" s="261" t="s">
        <v>22</v>
      </c>
      <c r="B27" s="261"/>
      <c r="C27" s="261"/>
      <c r="D27" s="261"/>
      <c r="E27" s="261"/>
      <c r="F27" s="261"/>
      <c r="G27" s="15">
        <v>20</v>
      </c>
      <c r="H27" s="23">
        <f>SUM(H28:H37)</f>
        <v>831000000</v>
      </c>
      <c r="I27" s="23">
        <f>SUM(I28:I37)</f>
        <v>826000000</v>
      </c>
    </row>
    <row r="28" spans="1:9" ht="12.75" customHeight="1" x14ac:dyDescent="0.2">
      <c r="A28" s="260" t="s">
        <v>23</v>
      </c>
      <c r="B28" s="260"/>
      <c r="C28" s="260"/>
      <c r="D28" s="260"/>
      <c r="E28" s="260"/>
      <c r="F28" s="260"/>
      <c r="G28" s="14">
        <v>21</v>
      </c>
      <c r="H28" s="22">
        <v>0</v>
      </c>
      <c r="I28" s="22">
        <v>0</v>
      </c>
    </row>
    <row r="29" spans="1:9" ht="12.75" customHeight="1" x14ac:dyDescent="0.2">
      <c r="A29" s="260" t="s">
        <v>24</v>
      </c>
      <c r="B29" s="260"/>
      <c r="C29" s="260"/>
      <c r="D29" s="260"/>
      <c r="E29" s="260"/>
      <c r="F29" s="260"/>
      <c r="G29" s="14">
        <v>22</v>
      </c>
      <c r="H29" s="22">
        <v>0</v>
      </c>
      <c r="I29" s="22">
        <v>0</v>
      </c>
    </row>
    <row r="30" spans="1:9" ht="12.75" customHeight="1" x14ac:dyDescent="0.2">
      <c r="A30" s="260" t="s">
        <v>25</v>
      </c>
      <c r="B30" s="260"/>
      <c r="C30" s="260"/>
      <c r="D30" s="260"/>
      <c r="E30" s="260"/>
      <c r="F30" s="260"/>
      <c r="G30" s="14">
        <v>23</v>
      </c>
      <c r="H30" s="22">
        <v>0</v>
      </c>
      <c r="I30" s="22">
        <v>0</v>
      </c>
    </row>
    <row r="31" spans="1:9" ht="24" customHeight="1" x14ac:dyDescent="0.2">
      <c r="A31" s="260" t="s">
        <v>26</v>
      </c>
      <c r="B31" s="260"/>
      <c r="C31" s="260"/>
      <c r="D31" s="260"/>
      <c r="E31" s="260"/>
      <c r="F31" s="260"/>
      <c r="G31" s="14">
        <v>24</v>
      </c>
      <c r="H31" s="22">
        <v>264000000</v>
      </c>
      <c r="I31" s="22">
        <v>251000000</v>
      </c>
    </row>
    <row r="32" spans="1:9" ht="23.45" customHeight="1" x14ac:dyDescent="0.2">
      <c r="A32" s="260" t="s">
        <v>27</v>
      </c>
      <c r="B32" s="260"/>
      <c r="C32" s="260"/>
      <c r="D32" s="260"/>
      <c r="E32" s="260"/>
      <c r="F32" s="260"/>
      <c r="G32" s="14">
        <v>25</v>
      </c>
      <c r="H32" s="22">
        <v>0</v>
      </c>
      <c r="I32" s="22">
        <v>0</v>
      </c>
    </row>
    <row r="33" spans="1:9" ht="21.6" customHeight="1" x14ac:dyDescent="0.2">
      <c r="A33" s="260" t="s">
        <v>28</v>
      </c>
      <c r="B33" s="260"/>
      <c r="C33" s="260"/>
      <c r="D33" s="260"/>
      <c r="E33" s="260"/>
      <c r="F33" s="260"/>
      <c r="G33" s="14">
        <v>26</v>
      </c>
      <c r="H33" s="22">
        <v>0</v>
      </c>
      <c r="I33" s="22">
        <v>0</v>
      </c>
    </row>
    <row r="34" spans="1:9" ht="12.75" customHeight="1" x14ac:dyDescent="0.2">
      <c r="A34" s="260" t="s">
        <v>29</v>
      </c>
      <c r="B34" s="260"/>
      <c r="C34" s="260"/>
      <c r="D34" s="260"/>
      <c r="E34" s="260"/>
      <c r="F34" s="260"/>
      <c r="G34" s="14">
        <v>27</v>
      </c>
      <c r="H34" s="22">
        <v>0</v>
      </c>
      <c r="I34" s="22">
        <v>0</v>
      </c>
    </row>
    <row r="35" spans="1:9" ht="12.75" customHeight="1" x14ac:dyDescent="0.2">
      <c r="A35" s="260" t="s">
        <v>30</v>
      </c>
      <c r="B35" s="260"/>
      <c r="C35" s="260"/>
      <c r="D35" s="260"/>
      <c r="E35" s="260"/>
      <c r="F35" s="260"/>
      <c r="G35" s="14">
        <v>28</v>
      </c>
      <c r="H35" s="22">
        <v>7000000</v>
      </c>
      <c r="I35" s="22">
        <v>8000000</v>
      </c>
    </row>
    <row r="36" spans="1:9" ht="12.75" customHeight="1" x14ac:dyDescent="0.2">
      <c r="A36" s="260" t="s">
        <v>31</v>
      </c>
      <c r="B36" s="260"/>
      <c r="C36" s="260"/>
      <c r="D36" s="260"/>
      <c r="E36" s="260"/>
      <c r="F36" s="260"/>
      <c r="G36" s="14">
        <v>29</v>
      </c>
      <c r="H36" s="22">
        <v>0</v>
      </c>
      <c r="I36" s="22">
        <v>0</v>
      </c>
    </row>
    <row r="37" spans="1:9" ht="12.75" customHeight="1" x14ac:dyDescent="0.2">
      <c r="A37" s="260" t="s">
        <v>32</v>
      </c>
      <c r="B37" s="260"/>
      <c r="C37" s="260"/>
      <c r="D37" s="260"/>
      <c r="E37" s="260"/>
      <c r="F37" s="260"/>
      <c r="G37" s="14">
        <v>30</v>
      </c>
      <c r="H37" s="22">
        <v>560000000</v>
      </c>
      <c r="I37" s="22">
        <v>567000000</v>
      </c>
    </row>
    <row r="38" spans="1:9" ht="12.75" customHeight="1" x14ac:dyDescent="0.2">
      <c r="A38" s="261" t="s">
        <v>33</v>
      </c>
      <c r="B38" s="261"/>
      <c r="C38" s="261"/>
      <c r="D38" s="261"/>
      <c r="E38" s="261"/>
      <c r="F38" s="261"/>
      <c r="G38" s="15">
        <v>31</v>
      </c>
      <c r="H38" s="23">
        <f>H39+H40+H41+H42</f>
        <v>489000000</v>
      </c>
      <c r="I38" s="23">
        <f>I39+I40+I41+I42</f>
        <v>531000000</v>
      </c>
    </row>
    <row r="39" spans="1:9" ht="12.75" customHeight="1" x14ac:dyDescent="0.2">
      <c r="A39" s="260" t="s">
        <v>34</v>
      </c>
      <c r="B39" s="260"/>
      <c r="C39" s="260"/>
      <c r="D39" s="260"/>
      <c r="E39" s="260"/>
      <c r="F39" s="260"/>
      <c r="G39" s="14">
        <v>32</v>
      </c>
      <c r="H39" s="22">
        <v>0</v>
      </c>
      <c r="I39" s="22">
        <v>0</v>
      </c>
    </row>
    <row r="40" spans="1:9" ht="12.75" customHeight="1" x14ac:dyDescent="0.2">
      <c r="A40" s="260" t="s">
        <v>35</v>
      </c>
      <c r="B40" s="260"/>
      <c r="C40" s="260"/>
      <c r="D40" s="260"/>
      <c r="E40" s="260"/>
      <c r="F40" s="260"/>
      <c r="G40" s="14">
        <v>33</v>
      </c>
      <c r="H40" s="22">
        <v>0</v>
      </c>
      <c r="I40" s="22">
        <v>0</v>
      </c>
    </row>
    <row r="41" spans="1:9" ht="12.75" customHeight="1" x14ac:dyDescent="0.2">
      <c r="A41" s="260" t="s">
        <v>36</v>
      </c>
      <c r="B41" s="260"/>
      <c r="C41" s="260"/>
      <c r="D41" s="260"/>
      <c r="E41" s="260"/>
      <c r="F41" s="260"/>
      <c r="G41" s="14">
        <v>34</v>
      </c>
      <c r="H41" s="22">
        <v>28000000</v>
      </c>
      <c r="I41" s="22">
        <v>26000000</v>
      </c>
    </row>
    <row r="42" spans="1:9" ht="12.75" customHeight="1" x14ac:dyDescent="0.2">
      <c r="A42" s="260" t="s">
        <v>37</v>
      </c>
      <c r="B42" s="260"/>
      <c r="C42" s="260"/>
      <c r="D42" s="260"/>
      <c r="E42" s="260"/>
      <c r="F42" s="260"/>
      <c r="G42" s="14">
        <v>35</v>
      </c>
      <c r="H42" s="22">
        <v>461000000</v>
      </c>
      <c r="I42" s="22">
        <v>505000000</v>
      </c>
    </row>
    <row r="43" spans="1:9" ht="12.75" customHeight="1" x14ac:dyDescent="0.2">
      <c r="A43" s="260" t="s">
        <v>38</v>
      </c>
      <c r="B43" s="260"/>
      <c r="C43" s="260"/>
      <c r="D43" s="260"/>
      <c r="E43" s="260"/>
      <c r="F43" s="260"/>
      <c r="G43" s="14">
        <v>36</v>
      </c>
      <c r="H43" s="22">
        <v>1210000000</v>
      </c>
      <c r="I43" s="22">
        <v>1207000000</v>
      </c>
    </row>
    <row r="44" spans="1:9" ht="12.75" customHeight="1" x14ac:dyDescent="0.2">
      <c r="A44" s="262" t="s">
        <v>304</v>
      </c>
      <c r="B44" s="262"/>
      <c r="C44" s="262"/>
      <c r="D44" s="262"/>
      <c r="E44" s="262"/>
      <c r="F44" s="262"/>
      <c r="G44" s="15">
        <v>37</v>
      </c>
      <c r="H44" s="23">
        <f>H45+H53+H60+H70</f>
        <v>3565000000</v>
      </c>
      <c r="I44" s="23">
        <f>I45+I53+I60+I70</f>
        <v>5524000000</v>
      </c>
    </row>
    <row r="45" spans="1:9" ht="12.75" customHeight="1" x14ac:dyDescent="0.2">
      <c r="A45" s="261" t="s">
        <v>39</v>
      </c>
      <c r="B45" s="261"/>
      <c r="C45" s="261"/>
      <c r="D45" s="261"/>
      <c r="E45" s="261"/>
      <c r="F45" s="261"/>
      <c r="G45" s="15">
        <v>38</v>
      </c>
      <c r="H45" s="23">
        <f>SUM(H46:H52)</f>
        <v>1654000000</v>
      </c>
      <c r="I45" s="23">
        <f>SUM(I46:I52)</f>
        <v>2828000000</v>
      </c>
    </row>
    <row r="46" spans="1:9" ht="12.75" customHeight="1" x14ac:dyDescent="0.2">
      <c r="A46" s="260" t="s">
        <v>40</v>
      </c>
      <c r="B46" s="260"/>
      <c r="C46" s="260"/>
      <c r="D46" s="260"/>
      <c r="E46" s="260"/>
      <c r="F46" s="260"/>
      <c r="G46" s="14">
        <v>39</v>
      </c>
      <c r="H46" s="22">
        <v>421000000</v>
      </c>
      <c r="I46" s="131">
        <v>1155000000</v>
      </c>
    </row>
    <row r="47" spans="1:9" ht="12.75" customHeight="1" x14ac:dyDescent="0.2">
      <c r="A47" s="260" t="s">
        <v>41</v>
      </c>
      <c r="B47" s="260"/>
      <c r="C47" s="260"/>
      <c r="D47" s="260"/>
      <c r="E47" s="260"/>
      <c r="F47" s="260"/>
      <c r="G47" s="14">
        <v>40</v>
      </c>
      <c r="H47" s="22">
        <v>418000000</v>
      </c>
      <c r="I47" s="131">
        <v>639000000</v>
      </c>
    </row>
    <row r="48" spans="1:9" ht="12.75" customHeight="1" x14ac:dyDescent="0.2">
      <c r="A48" s="260" t="s">
        <v>42</v>
      </c>
      <c r="B48" s="260"/>
      <c r="C48" s="260"/>
      <c r="D48" s="260"/>
      <c r="E48" s="260"/>
      <c r="F48" s="260"/>
      <c r="G48" s="14">
        <v>41</v>
      </c>
      <c r="H48" s="22">
        <v>459000000</v>
      </c>
      <c r="I48" s="131">
        <v>809000000</v>
      </c>
    </row>
    <row r="49" spans="1:9" ht="12.75" customHeight="1" x14ac:dyDescent="0.2">
      <c r="A49" s="260" t="s">
        <v>43</v>
      </c>
      <c r="B49" s="260"/>
      <c r="C49" s="260"/>
      <c r="D49" s="260"/>
      <c r="E49" s="260"/>
      <c r="F49" s="260"/>
      <c r="G49" s="14">
        <v>42</v>
      </c>
      <c r="H49" s="22">
        <v>326000000</v>
      </c>
      <c r="I49" s="131">
        <v>202000000</v>
      </c>
    </row>
    <row r="50" spans="1:9" ht="12.75" customHeight="1" x14ac:dyDescent="0.2">
      <c r="A50" s="260" t="s">
        <v>44</v>
      </c>
      <c r="B50" s="260"/>
      <c r="C50" s="260"/>
      <c r="D50" s="260"/>
      <c r="E50" s="260"/>
      <c r="F50" s="260"/>
      <c r="G50" s="14">
        <v>43</v>
      </c>
      <c r="H50" s="22">
        <v>0</v>
      </c>
      <c r="I50" s="131">
        <v>0</v>
      </c>
    </row>
    <row r="51" spans="1:9" ht="12.75" customHeight="1" x14ac:dyDescent="0.2">
      <c r="A51" s="260" t="s">
        <v>45</v>
      </c>
      <c r="B51" s="260"/>
      <c r="C51" s="260"/>
      <c r="D51" s="260"/>
      <c r="E51" s="260"/>
      <c r="F51" s="260"/>
      <c r="G51" s="14">
        <v>44</v>
      </c>
      <c r="H51" s="22">
        <v>30000000</v>
      </c>
      <c r="I51" s="131">
        <v>23000000</v>
      </c>
    </row>
    <row r="52" spans="1:9" ht="12.75" customHeight="1" x14ac:dyDescent="0.2">
      <c r="A52" s="260" t="s">
        <v>46</v>
      </c>
      <c r="B52" s="260"/>
      <c r="C52" s="260"/>
      <c r="D52" s="260"/>
      <c r="E52" s="260"/>
      <c r="F52" s="260"/>
      <c r="G52" s="14">
        <v>45</v>
      </c>
      <c r="H52" s="22">
        <v>0</v>
      </c>
      <c r="I52" s="22">
        <v>0</v>
      </c>
    </row>
    <row r="53" spans="1:9" ht="12.75" customHeight="1" x14ac:dyDescent="0.2">
      <c r="A53" s="261" t="s">
        <v>47</v>
      </c>
      <c r="B53" s="261"/>
      <c r="C53" s="261"/>
      <c r="D53" s="261"/>
      <c r="E53" s="261"/>
      <c r="F53" s="261"/>
      <c r="G53" s="15">
        <v>46</v>
      </c>
      <c r="H53" s="23">
        <f>SUM(H54:H59)</f>
        <v>1403000000</v>
      </c>
      <c r="I53" s="23">
        <f>SUM(I54:I59)</f>
        <v>2378000000</v>
      </c>
    </row>
    <row r="54" spans="1:9" ht="12.75" customHeight="1" x14ac:dyDescent="0.2">
      <c r="A54" s="260" t="s">
        <v>48</v>
      </c>
      <c r="B54" s="260"/>
      <c r="C54" s="260"/>
      <c r="D54" s="260"/>
      <c r="E54" s="260"/>
      <c r="F54" s="260"/>
      <c r="G54" s="14">
        <v>47</v>
      </c>
      <c r="H54" s="22">
        <v>0</v>
      </c>
      <c r="I54" s="22">
        <v>0</v>
      </c>
    </row>
    <row r="55" spans="1:9" ht="12.75" customHeight="1" x14ac:dyDescent="0.2">
      <c r="A55" s="260" t="s">
        <v>49</v>
      </c>
      <c r="B55" s="260"/>
      <c r="C55" s="260"/>
      <c r="D55" s="260"/>
      <c r="E55" s="260"/>
      <c r="F55" s="260"/>
      <c r="G55" s="14">
        <v>48</v>
      </c>
      <c r="H55" s="22">
        <v>0</v>
      </c>
      <c r="I55" s="22">
        <v>0</v>
      </c>
    </row>
    <row r="56" spans="1:9" ht="12.75" customHeight="1" x14ac:dyDescent="0.2">
      <c r="A56" s="260" t="s">
        <v>50</v>
      </c>
      <c r="B56" s="260"/>
      <c r="C56" s="260"/>
      <c r="D56" s="260"/>
      <c r="E56" s="260"/>
      <c r="F56" s="260"/>
      <c r="G56" s="14">
        <v>49</v>
      </c>
      <c r="H56" s="22">
        <v>1206000000</v>
      </c>
      <c r="I56" s="131">
        <v>2205000000</v>
      </c>
    </row>
    <row r="57" spans="1:9" ht="12.75" customHeight="1" x14ac:dyDescent="0.2">
      <c r="A57" s="260" t="s">
        <v>51</v>
      </c>
      <c r="B57" s="260"/>
      <c r="C57" s="260"/>
      <c r="D57" s="260"/>
      <c r="E57" s="260"/>
      <c r="F57" s="260"/>
      <c r="G57" s="14">
        <v>50</v>
      </c>
      <c r="H57" s="22">
        <v>1000000</v>
      </c>
      <c r="I57" s="131">
        <v>1000000</v>
      </c>
    </row>
    <row r="58" spans="1:9" ht="12.75" customHeight="1" x14ac:dyDescent="0.2">
      <c r="A58" s="260" t="s">
        <v>52</v>
      </c>
      <c r="B58" s="260"/>
      <c r="C58" s="260"/>
      <c r="D58" s="260"/>
      <c r="E58" s="260"/>
      <c r="F58" s="260"/>
      <c r="G58" s="14">
        <v>51</v>
      </c>
      <c r="H58" s="22">
        <v>34000000</v>
      </c>
      <c r="I58" s="131">
        <v>39000000</v>
      </c>
    </row>
    <row r="59" spans="1:9" ht="12.75" customHeight="1" x14ac:dyDescent="0.2">
      <c r="A59" s="260" t="s">
        <v>53</v>
      </c>
      <c r="B59" s="260"/>
      <c r="C59" s="260"/>
      <c r="D59" s="260"/>
      <c r="E59" s="260"/>
      <c r="F59" s="260"/>
      <c r="G59" s="14">
        <v>52</v>
      </c>
      <c r="H59" s="22">
        <v>162000000</v>
      </c>
      <c r="I59" s="131">
        <v>133000000</v>
      </c>
    </row>
    <row r="60" spans="1:9" ht="12.75" customHeight="1" x14ac:dyDescent="0.2">
      <c r="A60" s="261" t="s">
        <v>54</v>
      </c>
      <c r="B60" s="261"/>
      <c r="C60" s="261"/>
      <c r="D60" s="261"/>
      <c r="E60" s="261"/>
      <c r="F60" s="261"/>
      <c r="G60" s="15">
        <v>53</v>
      </c>
      <c r="H60" s="23">
        <f>SUM(H61:H69)</f>
        <v>109000000</v>
      </c>
      <c r="I60" s="23">
        <f>SUM(I61:I69)</f>
        <v>68000000</v>
      </c>
    </row>
    <row r="61" spans="1:9" ht="12.75" customHeight="1" x14ac:dyDescent="0.2">
      <c r="A61" s="260" t="s">
        <v>23</v>
      </c>
      <c r="B61" s="260"/>
      <c r="C61" s="260"/>
      <c r="D61" s="260"/>
      <c r="E61" s="260"/>
      <c r="F61" s="260"/>
      <c r="G61" s="14">
        <v>54</v>
      </c>
      <c r="H61" s="22">
        <v>0</v>
      </c>
      <c r="I61" s="22">
        <v>0</v>
      </c>
    </row>
    <row r="62" spans="1:9" ht="27.6" customHeight="1" x14ac:dyDescent="0.2">
      <c r="A62" s="260" t="s">
        <v>24</v>
      </c>
      <c r="B62" s="260"/>
      <c r="C62" s="260"/>
      <c r="D62" s="260"/>
      <c r="E62" s="260"/>
      <c r="F62" s="260"/>
      <c r="G62" s="14">
        <v>55</v>
      </c>
      <c r="H62" s="22">
        <v>0</v>
      </c>
      <c r="I62" s="22">
        <v>0</v>
      </c>
    </row>
    <row r="63" spans="1:9" ht="12.75" customHeight="1" x14ac:dyDescent="0.2">
      <c r="A63" s="260" t="s">
        <v>25</v>
      </c>
      <c r="B63" s="260"/>
      <c r="C63" s="260"/>
      <c r="D63" s="260"/>
      <c r="E63" s="260"/>
      <c r="F63" s="260"/>
      <c r="G63" s="14">
        <v>56</v>
      </c>
      <c r="H63" s="22">
        <v>0</v>
      </c>
      <c r="I63" s="22">
        <v>0</v>
      </c>
    </row>
    <row r="64" spans="1:9" ht="25.9" customHeight="1" x14ac:dyDescent="0.2">
      <c r="A64" s="260" t="s">
        <v>55</v>
      </c>
      <c r="B64" s="260"/>
      <c r="C64" s="260"/>
      <c r="D64" s="260"/>
      <c r="E64" s="260"/>
      <c r="F64" s="260"/>
      <c r="G64" s="14">
        <v>57</v>
      </c>
      <c r="H64" s="22">
        <v>0</v>
      </c>
      <c r="I64" s="22">
        <v>0</v>
      </c>
    </row>
    <row r="65" spans="1:9" ht="21.6" customHeight="1" x14ac:dyDescent="0.2">
      <c r="A65" s="260" t="s">
        <v>27</v>
      </c>
      <c r="B65" s="260"/>
      <c r="C65" s="260"/>
      <c r="D65" s="260"/>
      <c r="E65" s="260"/>
      <c r="F65" s="260"/>
      <c r="G65" s="14">
        <v>58</v>
      </c>
      <c r="H65" s="22">
        <v>0</v>
      </c>
      <c r="I65" s="22">
        <v>0</v>
      </c>
    </row>
    <row r="66" spans="1:9" ht="21.6" customHeight="1" x14ac:dyDescent="0.2">
      <c r="A66" s="260" t="s">
        <v>28</v>
      </c>
      <c r="B66" s="260"/>
      <c r="C66" s="260"/>
      <c r="D66" s="260"/>
      <c r="E66" s="260"/>
      <c r="F66" s="260"/>
      <c r="G66" s="14">
        <v>59</v>
      </c>
      <c r="H66" s="22">
        <v>0</v>
      </c>
      <c r="I66" s="22">
        <v>0</v>
      </c>
    </row>
    <row r="67" spans="1:9" ht="12.75" customHeight="1" x14ac:dyDescent="0.2">
      <c r="A67" s="260" t="s">
        <v>29</v>
      </c>
      <c r="B67" s="260"/>
      <c r="C67" s="260"/>
      <c r="D67" s="260"/>
      <c r="E67" s="260"/>
      <c r="F67" s="260"/>
      <c r="G67" s="14">
        <v>60</v>
      </c>
      <c r="H67" s="22">
        <v>78000000</v>
      </c>
      <c r="I67" s="22">
        <v>0</v>
      </c>
    </row>
    <row r="68" spans="1:9" ht="12.75" customHeight="1" x14ac:dyDescent="0.2">
      <c r="A68" s="260" t="s">
        <v>30</v>
      </c>
      <c r="B68" s="260"/>
      <c r="C68" s="260"/>
      <c r="D68" s="260"/>
      <c r="E68" s="260"/>
      <c r="F68" s="260"/>
      <c r="G68" s="14">
        <v>61</v>
      </c>
      <c r="H68" s="22">
        <v>2000000</v>
      </c>
      <c r="I68" s="22">
        <v>2000000</v>
      </c>
    </row>
    <row r="69" spans="1:9" ht="12.75" customHeight="1" x14ac:dyDescent="0.2">
      <c r="A69" s="260" t="s">
        <v>56</v>
      </c>
      <c r="B69" s="260"/>
      <c r="C69" s="260"/>
      <c r="D69" s="260"/>
      <c r="E69" s="260"/>
      <c r="F69" s="260"/>
      <c r="G69" s="14">
        <v>62</v>
      </c>
      <c r="H69" s="22">
        <v>29000000</v>
      </c>
      <c r="I69" s="22">
        <v>66000000</v>
      </c>
    </row>
    <row r="70" spans="1:9" ht="12.75" customHeight="1" x14ac:dyDescent="0.2">
      <c r="A70" s="260" t="s">
        <v>57</v>
      </c>
      <c r="B70" s="260"/>
      <c r="C70" s="260"/>
      <c r="D70" s="260"/>
      <c r="E70" s="260"/>
      <c r="F70" s="260"/>
      <c r="G70" s="14">
        <v>63</v>
      </c>
      <c r="H70" s="22">
        <v>399000000</v>
      </c>
      <c r="I70" s="22">
        <v>250000000</v>
      </c>
    </row>
    <row r="71" spans="1:9" ht="12.75" customHeight="1" x14ac:dyDescent="0.2">
      <c r="A71" s="277" t="s">
        <v>58</v>
      </c>
      <c r="B71" s="277"/>
      <c r="C71" s="277"/>
      <c r="D71" s="277"/>
      <c r="E71" s="277"/>
      <c r="F71" s="277"/>
      <c r="G71" s="14">
        <v>64</v>
      </c>
      <c r="H71" s="22">
        <v>58000000</v>
      </c>
      <c r="I71" s="22">
        <v>102000000</v>
      </c>
    </row>
    <row r="72" spans="1:9" ht="12.75" customHeight="1" x14ac:dyDescent="0.2">
      <c r="A72" s="262" t="s">
        <v>305</v>
      </c>
      <c r="B72" s="262"/>
      <c r="C72" s="262"/>
      <c r="D72" s="262"/>
      <c r="E72" s="262"/>
      <c r="F72" s="262"/>
      <c r="G72" s="15">
        <v>65</v>
      </c>
      <c r="H72" s="23">
        <f>H8+H9+H44+H71</f>
        <v>18996000000</v>
      </c>
      <c r="I72" s="23">
        <f>I8+I9+I44+I71</f>
        <v>20940000000</v>
      </c>
    </row>
    <row r="73" spans="1:9" ht="12.75" customHeight="1" x14ac:dyDescent="0.2">
      <c r="A73" s="277" t="s">
        <v>59</v>
      </c>
      <c r="B73" s="277"/>
      <c r="C73" s="277"/>
      <c r="D73" s="277"/>
      <c r="E73" s="277"/>
      <c r="F73" s="277"/>
      <c r="G73" s="14">
        <v>66</v>
      </c>
      <c r="H73" s="22">
        <v>0</v>
      </c>
      <c r="I73" s="22">
        <v>0</v>
      </c>
    </row>
    <row r="74" spans="1:9" x14ac:dyDescent="0.2">
      <c r="A74" s="279" t="s">
        <v>60</v>
      </c>
      <c r="B74" s="280"/>
      <c r="C74" s="280"/>
      <c r="D74" s="280"/>
      <c r="E74" s="280"/>
      <c r="F74" s="280"/>
      <c r="G74" s="280"/>
      <c r="H74" s="280"/>
      <c r="I74" s="280"/>
    </row>
    <row r="75" spans="1:9" ht="12.75" customHeight="1" x14ac:dyDescent="0.2">
      <c r="A75" s="262" t="s">
        <v>353</v>
      </c>
      <c r="B75" s="262"/>
      <c r="C75" s="262"/>
      <c r="D75" s="262"/>
      <c r="E75" s="262"/>
      <c r="F75" s="262"/>
      <c r="G75" s="15">
        <v>67</v>
      </c>
      <c r="H75" s="101">
        <f>H76+H77+H78+H84+H85+H91+H94+H97</f>
        <v>9357000000</v>
      </c>
      <c r="I75" s="101">
        <f>I76+I77+I78+I84+I85+I91+I94+I97</f>
        <v>9439000000</v>
      </c>
    </row>
    <row r="76" spans="1:9" ht="12.75" customHeight="1" x14ac:dyDescent="0.2">
      <c r="A76" s="260" t="s">
        <v>61</v>
      </c>
      <c r="B76" s="260"/>
      <c r="C76" s="260"/>
      <c r="D76" s="260"/>
      <c r="E76" s="260"/>
      <c r="F76" s="260"/>
      <c r="G76" s="14">
        <v>68</v>
      </c>
      <c r="H76" s="22">
        <v>9000000000</v>
      </c>
      <c r="I76" s="22">
        <v>9000000000</v>
      </c>
    </row>
    <row r="77" spans="1:9" ht="12.75" customHeight="1" x14ac:dyDescent="0.2">
      <c r="A77" s="260" t="s">
        <v>62</v>
      </c>
      <c r="B77" s="260"/>
      <c r="C77" s="260"/>
      <c r="D77" s="260"/>
      <c r="E77" s="260"/>
      <c r="F77" s="260"/>
      <c r="G77" s="14">
        <v>69</v>
      </c>
      <c r="H77" s="22">
        <v>0</v>
      </c>
      <c r="I77" s="22">
        <v>0</v>
      </c>
    </row>
    <row r="78" spans="1:9" ht="12.75" customHeight="1" x14ac:dyDescent="0.2">
      <c r="A78" s="261" t="s">
        <v>63</v>
      </c>
      <c r="B78" s="261"/>
      <c r="C78" s="261"/>
      <c r="D78" s="261"/>
      <c r="E78" s="261"/>
      <c r="F78" s="261"/>
      <c r="G78" s="15">
        <v>70</v>
      </c>
      <c r="H78" s="101">
        <f>SUM(H79:H83)</f>
        <v>1728000000</v>
      </c>
      <c r="I78" s="101">
        <f>SUM(I79:I83)</f>
        <v>1754000000</v>
      </c>
    </row>
    <row r="79" spans="1:9" ht="12.75" customHeight="1" x14ac:dyDescent="0.2">
      <c r="A79" s="260" t="s">
        <v>64</v>
      </c>
      <c r="B79" s="260"/>
      <c r="C79" s="260"/>
      <c r="D79" s="260"/>
      <c r="E79" s="260"/>
      <c r="F79" s="260"/>
      <c r="G79" s="14">
        <v>71</v>
      </c>
      <c r="H79" s="22">
        <v>199000000</v>
      </c>
      <c r="I79" s="22">
        <v>199000000</v>
      </c>
    </row>
    <row r="80" spans="1:9" ht="12.75" customHeight="1" x14ac:dyDescent="0.2">
      <c r="A80" s="260" t="s">
        <v>65</v>
      </c>
      <c r="B80" s="260"/>
      <c r="C80" s="260"/>
      <c r="D80" s="260"/>
      <c r="E80" s="260"/>
      <c r="F80" s="260"/>
      <c r="G80" s="14">
        <v>72</v>
      </c>
      <c r="H80" s="22">
        <v>0</v>
      </c>
      <c r="I80" s="22">
        <v>0</v>
      </c>
    </row>
    <row r="81" spans="1:9" ht="12.75" customHeight="1" x14ac:dyDescent="0.2">
      <c r="A81" s="260" t="s">
        <v>66</v>
      </c>
      <c r="B81" s="260"/>
      <c r="C81" s="260"/>
      <c r="D81" s="260"/>
      <c r="E81" s="260"/>
      <c r="F81" s="260"/>
      <c r="G81" s="14">
        <v>73</v>
      </c>
      <c r="H81" s="22">
        <v>0</v>
      </c>
      <c r="I81" s="22">
        <v>0</v>
      </c>
    </row>
    <row r="82" spans="1:9" ht="12.75" customHeight="1" x14ac:dyDescent="0.2">
      <c r="A82" s="260" t="s">
        <v>67</v>
      </c>
      <c r="B82" s="260"/>
      <c r="C82" s="260"/>
      <c r="D82" s="260"/>
      <c r="E82" s="260"/>
      <c r="F82" s="260"/>
      <c r="G82" s="14">
        <v>74</v>
      </c>
      <c r="H82" s="22">
        <v>0</v>
      </c>
      <c r="I82" s="22">
        <v>0</v>
      </c>
    </row>
    <row r="83" spans="1:9" ht="12.75" customHeight="1" x14ac:dyDescent="0.2">
      <c r="A83" s="260" t="s">
        <v>68</v>
      </c>
      <c r="B83" s="260"/>
      <c r="C83" s="260"/>
      <c r="D83" s="260"/>
      <c r="E83" s="260"/>
      <c r="F83" s="260"/>
      <c r="G83" s="14">
        <v>75</v>
      </c>
      <c r="H83" s="22">
        <v>1529000000</v>
      </c>
      <c r="I83" s="22">
        <v>1555000000</v>
      </c>
    </row>
    <row r="84" spans="1:9" ht="12.75" customHeight="1" x14ac:dyDescent="0.2">
      <c r="A84" s="278" t="s">
        <v>69</v>
      </c>
      <c r="B84" s="278"/>
      <c r="C84" s="278"/>
      <c r="D84" s="278"/>
      <c r="E84" s="278"/>
      <c r="F84" s="278"/>
      <c r="G84" s="94">
        <v>76</v>
      </c>
      <c r="H84" s="95">
        <v>0</v>
      </c>
      <c r="I84" s="95">
        <v>0</v>
      </c>
    </row>
    <row r="85" spans="1:9" ht="12.75" customHeight="1" x14ac:dyDescent="0.2">
      <c r="A85" s="261" t="s">
        <v>445</v>
      </c>
      <c r="B85" s="261"/>
      <c r="C85" s="261"/>
      <c r="D85" s="261"/>
      <c r="E85" s="261"/>
      <c r="F85" s="261"/>
      <c r="G85" s="15">
        <v>77</v>
      </c>
      <c r="H85" s="23">
        <f>H86+H87+H88+H89+H90</f>
        <v>202000000</v>
      </c>
      <c r="I85" s="23">
        <f>I86+I87+I88+I89+I90</f>
        <v>208000000</v>
      </c>
    </row>
    <row r="86" spans="1:9" ht="25.5" customHeight="1" x14ac:dyDescent="0.2">
      <c r="A86" s="260" t="s">
        <v>446</v>
      </c>
      <c r="B86" s="260"/>
      <c r="C86" s="260"/>
      <c r="D86" s="260"/>
      <c r="E86" s="260"/>
      <c r="F86" s="260"/>
      <c r="G86" s="14">
        <v>78</v>
      </c>
      <c r="H86" s="22">
        <v>202000000</v>
      </c>
      <c r="I86" s="22">
        <v>208000000</v>
      </c>
    </row>
    <row r="87" spans="1:9" ht="12.75" customHeight="1" x14ac:dyDescent="0.2">
      <c r="A87" s="260" t="s">
        <v>70</v>
      </c>
      <c r="B87" s="260"/>
      <c r="C87" s="260"/>
      <c r="D87" s="260"/>
      <c r="E87" s="260"/>
      <c r="F87" s="260"/>
      <c r="G87" s="14">
        <v>79</v>
      </c>
      <c r="H87" s="22">
        <v>0</v>
      </c>
      <c r="I87" s="22">
        <v>0</v>
      </c>
    </row>
    <row r="88" spans="1:9" ht="12.75" customHeight="1" x14ac:dyDescent="0.2">
      <c r="A88" s="260" t="s">
        <v>71</v>
      </c>
      <c r="B88" s="260"/>
      <c r="C88" s="260"/>
      <c r="D88" s="260"/>
      <c r="E88" s="260"/>
      <c r="F88" s="260"/>
      <c r="G88" s="14">
        <v>80</v>
      </c>
      <c r="H88" s="22">
        <v>0</v>
      </c>
      <c r="I88" s="22">
        <v>0</v>
      </c>
    </row>
    <row r="89" spans="1:9" ht="12.75" customHeight="1" x14ac:dyDescent="0.2">
      <c r="A89" s="260" t="s">
        <v>349</v>
      </c>
      <c r="B89" s="260"/>
      <c r="C89" s="260"/>
      <c r="D89" s="260"/>
      <c r="E89" s="260"/>
      <c r="F89" s="260"/>
      <c r="G89" s="14">
        <v>81</v>
      </c>
      <c r="H89" s="22">
        <v>0</v>
      </c>
      <c r="I89" s="22">
        <v>0</v>
      </c>
    </row>
    <row r="90" spans="1:9" ht="12.75" customHeight="1" x14ac:dyDescent="0.2">
      <c r="A90" s="260" t="s">
        <v>350</v>
      </c>
      <c r="B90" s="260"/>
      <c r="C90" s="260"/>
      <c r="D90" s="260"/>
      <c r="E90" s="260"/>
      <c r="F90" s="260"/>
      <c r="G90" s="14">
        <v>82</v>
      </c>
      <c r="H90" s="22">
        <v>0</v>
      </c>
      <c r="I90" s="22">
        <v>0</v>
      </c>
    </row>
    <row r="91" spans="1:9" ht="12.75" customHeight="1" x14ac:dyDescent="0.2">
      <c r="A91" s="261" t="s">
        <v>351</v>
      </c>
      <c r="B91" s="261"/>
      <c r="C91" s="261"/>
      <c r="D91" s="261"/>
      <c r="E91" s="261"/>
      <c r="F91" s="261"/>
      <c r="G91" s="15">
        <v>83</v>
      </c>
      <c r="H91" s="23">
        <f>H92-H93</f>
        <v>-448000000</v>
      </c>
      <c r="I91" s="23">
        <f>I92-I93</f>
        <v>-1586000000</v>
      </c>
    </row>
    <row r="92" spans="1:9" ht="12.75" customHeight="1" x14ac:dyDescent="0.2">
      <c r="A92" s="260" t="s">
        <v>72</v>
      </c>
      <c r="B92" s="260"/>
      <c r="C92" s="260"/>
      <c r="D92" s="260"/>
      <c r="E92" s="260"/>
      <c r="F92" s="260"/>
      <c r="G92" s="14">
        <v>84</v>
      </c>
      <c r="H92" s="22">
        <v>0</v>
      </c>
      <c r="I92" s="22">
        <v>0</v>
      </c>
    </row>
    <row r="93" spans="1:9" ht="12.75" customHeight="1" x14ac:dyDescent="0.2">
      <c r="A93" s="260" t="s">
        <v>73</v>
      </c>
      <c r="B93" s="260"/>
      <c r="C93" s="260"/>
      <c r="D93" s="260"/>
      <c r="E93" s="260"/>
      <c r="F93" s="260"/>
      <c r="G93" s="14">
        <v>85</v>
      </c>
      <c r="H93" s="22">
        <v>448000000</v>
      </c>
      <c r="I93" s="22">
        <v>1586000000</v>
      </c>
    </row>
    <row r="94" spans="1:9" ht="12.75" customHeight="1" x14ac:dyDescent="0.2">
      <c r="A94" s="261" t="s">
        <v>352</v>
      </c>
      <c r="B94" s="261"/>
      <c r="C94" s="261"/>
      <c r="D94" s="261"/>
      <c r="E94" s="261"/>
      <c r="F94" s="261"/>
      <c r="G94" s="15">
        <v>86</v>
      </c>
      <c r="H94" s="23">
        <f>H95-H96</f>
        <v>-1138000000</v>
      </c>
      <c r="I94" s="23">
        <f>I95-I96</f>
        <v>50000000</v>
      </c>
    </row>
    <row r="95" spans="1:9" ht="12.75" customHeight="1" x14ac:dyDescent="0.2">
      <c r="A95" s="260" t="s">
        <v>74</v>
      </c>
      <c r="B95" s="260"/>
      <c r="C95" s="260"/>
      <c r="D95" s="260"/>
      <c r="E95" s="260"/>
      <c r="F95" s="260"/>
      <c r="G95" s="14">
        <v>87</v>
      </c>
      <c r="H95" s="22">
        <v>0</v>
      </c>
      <c r="I95" s="22">
        <v>50000000</v>
      </c>
    </row>
    <row r="96" spans="1:9" ht="12.75" customHeight="1" x14ac:dyDescent="0.2">
      <c r="A96" s="260" t="s">
        <v>75</v>
      </c>
      <c r="B96" s="260"/>
      <c r="C96" s="260"/>
      <c r="D96" s="260"/>
      <c r="E96" s="260"/>
      <c r="F96" s="260"/>
      <c r="G96" s="14">
        <v>88</v>
      </c>
      <c r="H96" s="22">
        <v>1138000000</v>
      </c>
      <c r="I96" s="22">
        <v>0</v>
      </c>
    </row>
    <row r="97" spans="1:9" ht="12.75" customHeight="1" x14ac:dyDescent="0.2">
      <c r="A97" s="260" t="s">
        <v>76</v>
      </c>
      <c r="B97" s="260"/>
      <c r="C97" s="260"/>
      <c r="D97" s="260"/>
      <c r="E97" s="260"/>
      <c r="F97" s="260"/>
      <c r="G97" s="14">
        <v>89</v>
      </c>
      <c r="H97" s="22">
        <v>13000000</v>
      </c>
      <c r="I97" s="22">
        <v>13000000</v>
      </c>
    </row>
    <row r="98" spans="1:9" ht="12.75" customHeight="1" x14ac:dyDescent="0.2">
      <c r="A98" s="262" t="s">
        <v>354</v>
      </c>
      <c r="B98" s="262"/>
      <c r="C98" s="262"/>
      <c r="D98" s="262"/>
      <c r="E98" s="262"/>
      <c r="F98" s="262"/>
      <c r="G98" s="15">
        <v>90</v>
      </c>
      <c r="H98" s="23">
        <f>SUM(H99:H104)</f>
        <v>3760000000</v>
      </c>
      <c r="I98" s="23">
        <f>SUM(I99:I104)</f>
        <v>3782000000</v>
      </c>
    </row>
    <row r="99" spans="1:9" ht="12.75" customHeight="1" x14ac:dyDescent="0.2">
      <c r="A99" s="260" t="s">
        <v>77</v>
      </c>
      <c r="B99" s="260"/>
      <c r="C99" s="260"/>
      <c r="D99" s="260"/>
      <c r="E99" s="260"/>
      <c r="F99" s="260"/>
      <c r="G99" s="14">
        <v>91</v>
      </c>
      <c r="H99" s="22">
        <v>64000000</v>
      </c>
      <c r="I99" s="22">
        <v>64000000</v>
      </c>
    </row>
    <row r="100" spans="1:9" ht="12.75" customHeight="1" x14ac:dyDescent="0.2">
      <c r="A100" s="260" t="s">
        <v>78</v>
      </c>
      <c r="B100" s="260"/>
      <c r="C100" s="260"/>
      <c r="D100" s="260"/>
      <c r="E100" s="260"/>
      <c r="F100" s="260"/>
      <c r="G100" s="14">
        <v>92</v>
      </c>
      <c r="H100" s="22">
        <v>0</v>
      </c>
      <c r="I100" s="22">
        <v>0</v>
      </c>
    </row>
    <row r="101" spans="1:9" ht="12.75" customHeight="1" x14ac:dyDescent="0.2">
      <c r="A101" s="260" t="s">
        <v>79</v>
      </c>
      <c r="B101" s="260"/>
      <c r="C101" s="260"/>
      <c r="D101" s="260"/>
      <c r="E101" s="260"/>
      <c r="F101" s="260"/>
      <c r="G101" s="14">
        <v>93</v>
      </c>
      <c r="H101" s="22">
        <v>52000000</v>
      </c>
      <c r="I101" s="22">
        <v>54000000</v>
      </c>
    </row>
    <row r="102" spans="1:9" ht="12.75" customHeight="1" x14ac:dyDescent="0.2">
      <c r="A102" s="260" t="s">
        <v>80</v>
      </c>
      <c r="B102" s="260"/>
      <c r="C102" s="260"/>
      <c r="D102" s="260"/>
      <c r="E102" s="260"/>
      <c r="F102" s="260"/>
      <c r="G102" s="14">
        <v>94</v>
      </c>
      <c r="H102" s="22">
        <v>3088000000</v>
      </c>
      <c r="I102" s="22">
        <v>3096000000</v>
      </c>
    </row>
    <row r="103" spans="1:9" ht="12.75" customHeight="1" x14ac:dyDescent="0.2">
      <c r="A103" s="260" t="s">
        <v>81</v>
      </c>
      <c r="B103" s="260"/>
      <c r="C103" s="260"/>
      <c r="D103" s="260"/>
      <c r="E103" s="260"/>
      <c r="F103" s="260"/>
      <c r="G103" s="14">
        <v>95</v>
      </c>
      <c r="H103" s="22">
        <v>0</v>
      </c>
      <c r="I103" s="22">
        <v>0</v>
      </c>
    </row>
    <row r="104" spans="1:9" ht="12.75" customHeight="1" x14ac:dyDescent="0.2">
      <c r="A104" s="260" t="s">
        <v>82</v>
      </c>
      <c r="B104" s="260"/>
      <c r="C104" s="260"/>
      <c r="D104" s="260"/>
      <c r="E104" s="260"/>
      <c r="F104" s="260"/>
      <c r="G104" s="14">
        <v>96</v>
      </c>
      <c r="H104" s="22">
        <v>556000000</v>
      </c>
      <c r="I104" s="22">
        <v>568000000</v>
      </c>
    </row>
    <row r="105" spans="1:9" ht="12.75" customHeight="1" x14ac:dyDescent="0.2">
      <c r="A105" s="262" t="s">
        <v>355</v>
      </c>
      <c r="B105" s="262"/>
      <c r="C105" s="262"/>
      <c r="D105" s="262"/>
      <c r="E105" s="262"/>
      <c r="F105" s="262"/>
      <c r="G105" s="15">
        <v>97</v>
      </c>
      <c r="H105" s="23">
        <f>SUM(H106:H116)</f>
        <v>281000000</v>
      </c>
      <c r="I105" s="23">
        <f>SUM(I106:I116)</f>
        <v>462000000</v>
      </c>
    </row>
    <row r="106" spans="1:9" ht="12.75" customHeight="1" x14ac:dyDescent="0.2">
      <c r="A106" s="260" t="s">
        <v>83</v>
      </c>
      <c r="B106" s="260"/>
      <c r="C106" s="260"/>
      <c r="D106" s="260"/>
      <c r="E106" s="260"/>
      <c r="F106" s="260"/>
      <c r="G106" s="14">
        <v>98</v>
      </c>
      <c r="H106" s="22">
        <v>0</v>
      </c>
      <c r="I106" s="22">
        <v>0</v>
      </c>
    </row>
    <row r="107" spans="1:9" ht="24.6" customHeight="1" x14ac:dyDescent="0.2">
      <c r="A107" s="260" t="s">
        <v>84</v>
      </c>
      <c r="B107" s="260"/>
      <c r="C107" s="260"/>
      <c r="D107" s="260"/>
      <c r="E107" s="260"/>
      <c r="F107" s="260"/>
      <c r="G107" s="14">
        <v>99</v>
      </c>
      <c r="H107" s="22">
        <v>0</v>
      </c>
      <c r="I107" s="22">
        <v>0</v>
      </c>
    </row>
    <row r="108" spans="1:9" ht="12.75" customHeight="1" x14ac:dyDescent="0.2">
      <c r="A108" s="260" t="s">
        <v>85</v>
      </c>
      <c r="B108" s="260"/>
      <c r="C108" s="260"/>
      <c r="D108" s="260"/>
      <c r="E108" s="260"/>
      <c r="F108" s="260"/>
      <c r="G108" s="14">
        <v>100</v>
      </c>
      <c r="H108" s="22">
        <v>0</v>
      </c>
      <c r="I108" s="22">
        <v>0</v>
      </c>
    </row>
    <row r="109" spans="1:9" ht="21.6" customHeight="1" x14ac:dyDescent="0.2">
      <c r="A109" s="260" t="s">
        <v>86</v>
      </c>
      <c r="B109" s="260"/>
      <c r="C109" s="260"/>
      <c r="D109" s="260"/>
      <c r="E109" s="260"/>
      <c r="F109" s="260"/>
      <c r="G109" s="14">
        <v>101</v>
      </c>
      <c r="H109" s="22">
        <v>0</v>
      </c>
      <c r="I109" s="22">
        <v>0</v>
      </c>
    </row>
    <row r="110" spans="1:9" ht="12.75" customHeight="1" x14ac:dyDescent="0.2">
      <c r="A110" s="260" t="s">
        <v>87</v>
      </c>
      <c r="B110" s="260"/>
      <c r="C110" s="260"/>
      <c r="D110" s="260"/>
      <c r="E110" s="260"/>
      <c r="F110" s="260"/>
      <c r="G110" s="14">
        <v>102</v>
      </c>
      <c r="H110" s="22">
        <v>232000000</v>
      </c>
      <c r="I110" s="22">
        <v>220000000</v>
      </c>
    </row>
    <row r="111" spans="1:9" ht="12.75" customHeight="1" x14ac:dyDescent="0.2">
      <c r="A111" s="260" t="s">
        <v>88</v>
      </c>
      <c r="B111" s="260"/>
      <c r="C111" s="260"/>
      <c r="D111" s="260"/>
      <c r="E111" s="260"/>
      <c r="F111" s="260"/>
      <c r="G111" s="14">
        <v>103</v>
      </c>
      <c r="H111" s="22">
        <v>0</v>
      </c>
      <c r="I111" s="22">
        <v>193000000</v>
      </c>
    </row>
    <row r="112" spans="1:9" ht="12.75" customHeight="1" x14ac:dyDescent="0.2">
      <c r="A112" s="260" t="s">
        <v>89</v>
      </c>
      <c r="B112" s="260"/>
      <c r="C112" s="260"/>
      <c r="D112" s="260"/>
      <c r="E112" s="260"/>
      <c r="F112" s="260"/>
      <c r="G112" s="14">
        <v>104</v>
      </c>
      <c r="H112" s="22">
        <v>0</v>
      </c>
      <c r="I112" s="22">
        <v>0</v>
      </c>
    </row>
    <row r="113" spans="1:9" ht="12.75" customHeight="1" x14ac:dyDescent="0.2">
      <c r="A113" s="260" t="s">
        <v>90</v>
      </c>
      <c r="B113" s="260"/>
      <c r="C113" s="260"/>
      <c r="D113" s="260"/>
      <c r="E113" s="260"/>
      <c r="F113" s="260"/>
      <c r="G113" s="14">
        <v>105</v>
      </c>
      <c r="H113" s="22">
        <v>0</v>
      </c>
      <c r="I113" s="22">
        <v>0</v>
      </c>
    </row>
    <row r="114" spans="1:9" ht="12.75" customHeight="1" x14ac:dyDescent="0.2">
      <c r="A114" s="260" t="s">
        <v>91</v>
      </c>
      <c r="B114" s="260"/>
      <c r="C114" s="260"/>
      <c r="D114" s="260"/>
      <c r="E114" s="260"/>
      <c r="F114" s="260"/>
      <c r="G114" s="14">
        <v>106</v>
      </c>
      <c r="H114" s="22">
        <v>0</v>
      </c>
      <c r="I114" s="22">
        <v>0</v>
      </c>
    </row>
    <row r="115" spans="1:9" ht="12.75" customHeight="1" x14ac:dyDescent="0.2">
      <c r="A115" s="260" t="s">
        <v>92</v>
      </c>
      <c r="B115" s="260"/>
      <c r="C115" s="260"/>
      <c r="D115" s="260"/>
      <c r="E115" s="260"/>
      <c r="F115" s="260"/>
      <c r="G115" s="14">
        <v>107</v>
      </c>
      <c r="H115" s="22">
        <v>33000000</v>
      </c>
      <c r="I115" s="22">
        <v>33000000</v>
      </c>
    </row>
    <row r="116" spans="1:9" ht="12.75" customHeight="1" x14ac:dyDescent="0.2">
      <c r="A116" s="260" t="s">
        <v>93</v>
      </c>
      <c r="B116" s="260"/>
      <c r="C116" s="260"/>
      <c r="D116" s="260"/>
      <c r="E116" s="260"/>
      <c r="F116" s="260"/>
      <c r="G116" s="14">
        <v>108</v>
      </c>
      <c r="H116" s="22">
        <v>16000000</v>
      </c>
      <c r="I116" s="22">
        <v>16000000</v>
      </c>
    </row>
    <row r="117" spans="1:9" ht="12.75" customHeight="1" x14ac:dyDescent="0.2">
      <c r="A117" s="262" t="s">
        <v>356</v>
      </c>
      <c r="B117" s="262"/>
      <c r="C117" s="262"/>
      <c r="D117" s="262"/>
      <c r="E117" s="262"/>
      <c r="F117" s="262"/>
      <c r="G117" s="15">
        <v>109</v>
      </c>
      <c r="H117" s="23">
        <f>SUM(H118:H131)</f>
        <v>5424000000</v>
      </c>
      <c r="I117" s="23">
        <f>SUM(I118:I131)</f>
        <v>7094000000</v>
      </c>
    </row>
    <row r="118" spans="1:9" ht="12.75" customHeight="1" x14ac:dyDescent="0.2">
      <c r="A118" s="260" t="s">
        <v>83</v>
      </c>
      <c r="B118" s="260"/>
      <c r="C118" s="260"/>
      <c r="D118" s="260"/>
      <c r="E118" s="260"/>
      <c r="F118" s="260"/>
      <c r="G118" s="14">
        <v>110</v>
      </c>
      <c r="H118" s="22">
        <v>0</v>
      </c>
      <c r="I118" s="22">
        <v>0</v>
      </c>
    </row>
    <row r="119" spans="1:9" ht="22.15" customHeight="1" x14ac:dyDescent="0.2">
      <c r="A119" s="260" t="s">
        <v>84</v>
      </c>
      <c r="B119" s="260"/>
      <c r="C119" s="260"/>
      <c r="D119" s="260"/>
      <c r="E119" s="260"/>
      <c r="F119" s="260"/>
      <c r="G119" s="14">
        <v>111</v>
      </c>
      <c r="H119" s="22">
        <v>0</v>
      </c>
      <c r="I119" s="22">
        <v>0</v>
      </c>
    </row>
    <row r="120" spans="1:9" ht="12.75" customHeight="1" x14ac:dyDescent="0.2">
      <c r="A120" s="260" t="s">
        <v>85</v>
      </c>
      <c r="B120" s="260"/>
      <c r="C120" s="260"/>
      <c r="D120" s="260"/>
      <c r="E120" s="260"/>
      <c r="F120" s="260"/>
      <c r="G120" s="14">
        <v>112</v>
      </c>
      <c r="H120" s="22">
        <v>0</v>
      </c>
      <c r="I120" s="22">
        <v>0</v>
      </c>
    </row>
    <row r="121" spans="1:9" ht="23.45" customHeight="1" x14ac:dyDescent="0.2">
      <c r="A121" s="260" t="s">
        <v>86</v>
      </c>
      <c r="B121" s="260"/>
      <c r="C121" s="260"/>
      <c r="D121" s="260"/>
      <c r="E121" s="260"/>
      <c r="F121" s="260"/>
      <c r="G121" s="14">
        <v>113</v>
      </c>
      <c r="H121" s="22">
        <v>0</v>
      </c>
      <c r="I121" s="22">
        <v>0</v>
      </c>
    </row>
    <row r="122" spans="1:9" ht="12.75" customHeight="1" x14ac:dyDescent="0.2">
      <c r="A122" s="260" t="s">
        <v>87</v>
      </c>
      <c r="B122" s="260"/>
      <c r="C122" s="260"/>
      <c r="D122" s="260"/>
      <c r="E122" s="260"/>
      <c r="F122" s="260"/>
      <c r="G122" s="14">
        <v>114</v>
      </c>
      <c r="H122" s="22">
        <v>77000000</v>
      </c>
      <c r="I122" s="22">
        <v>81000000</v>
      </c>
    </row>
    <row r="123" spans="1:9" ht="12.75" customHeight="1" x14ac:dyDescent="0.2">
      <c r="A123" s="260" t="s">
        <v>88</v>
      </c>
      <c r="B123" s="260"/>
      <c r="C123" s="260"/>
      <c r="D123" s="260"/>
      <c r="E123" s="260"/>
      <c r="F123" s="260"/>
      <c r="G123" s="14">
        <v>115</v>
      </c>
      <c r="H123" s="22">
        <v>2085000000</v>
      </c>
      <c r="I123" s="22">
        <v>2780000000</v>
      </c>
    </row>
    <row r="124" spans="1:9" ht="12.75" customHeight="1" x14ac:dyDescent="0.2">
      <c r="A124" s="260" t="s">
        <v>89</v>
      </c>
      <c r="B124" s="260"/>
      <c r="C124" s="260"/>
      <c r="D124" s="260"/>
      <c r="E124" s="260"/>
      <c r="F124" s="260"/>
      <c r="G124" s="14">
        <v>116</v>
      </c>
      <c r="H124" s="22">
        <v>36000000</v>
      </c>
      <c r="I124" s="22">
        <v>39000000</v>
      </c>
    </row>
    <row r="125" spans="1:9" ht="12.75" customHeight="1" x14ac:dyDescent="0.2">
      <c r="A125" s="260" t="s">
        <v>90</v>
      </c>
      <c r="B125" s="260"/>
      <c r="C125" s="260"/>
      <c r="D125" s="260"/>
      <c r="E125" s="260"/>
      <c r="F125" s="260"/>
      <c r="G125" s="14">
        <v>117</v>
      </c>
      <c r="H125" s="22">
        <v>1426000000</v>
      </c>
      <c r="I125" s="22">
        <v>2760000000</v>
      </c>
    </row>
    <row r="126" spans="1:9" x14ac:dyDescent="0.2">
      <c r="A126" s="260" t="s">
        <v>91</v>
      </c>
      <c r="B126" s="260"/>
      <c r="C126" s="260"/>
      <c r="D126" s="260"/>
      <c r="E126" s="260"/>
      <c r="F126" s="260"/>
      <c r="G126" s="14">
        <v>118</v>
      </c>
      <c r="H126" s="22">
        <v>0</v>
      </c>
      <c r="I126" s="22">
        <v>0</v>
      </c>
    </row>
    <row r="127" spans="1:9" x14ac:dyDescent="0.2">
      <c r="A127" s="260" t="s">
        <v>94</v>
      </c>
      <c r="B127" s="260"/>
      <c r="C127" s="260"/>
      <c r="D127" s="260"/>
      <c r="E127" s="260"/>
      <c r="F127" s="260"/>
      <c r="G127" s="14">
        <v>119</v>
      </c>
      <c r="H127" s="22">
        <v>85000000</v>
      </c>
      <c r="I127" s="22">
        <v>79000000</v>
      </c>
    </row>
    <row r="128" spans="1:9" x14ac:dyDescent="0.2">
      <c r="A128" s="260" t="s">
        <v>95</v>
      </c>
      <c r="B128" s="260"/>
      <c r="C128" s="260"/>
      <c r="D128" s="260"/>
      <c r="E128" s="260"/>
      <c r="F128" s="260"/>
      <c r="G128" s="14">
        <v>120</v>
      </c>
      <c r="H128" s="22">
        <v>637000000</v>
      </c>
      <c r="I128" s="22">
        <v>805000000</v>
      </c>
    </row>
    <row r="129" spans="1:9" x14ac:dyDescent="0.2">
      <c r="A129" s="260" t="s">
        <v>96</v>
      </c>
      <c r="B129" s="260"/>
      <c r="C129" s="260"/>
      <c r="D129" s="260"/>
      <c r="E129" s="260"/>
      <c r="F129" s="260"/>
      <c r="G129" s="14">
        <v>121</v>
      </c>
      <c r="H129" s="22">
        <v>585000000</v>
      </c>
      <c r="I129" s="22">
        <v>0</v>
      </c>
    </row>
    <row r="130" spans="1:9" x14ac:dyDescent="0.2">
      <c r="A130" s="260" t="s">
        <v>97</v>
      </c>
      <c r="B130" s="260"/>
      <c r="C130" s="260"/>
      <c r="D130" s="260"/>
      <c r="E130" s="260"/>
      <c r="F130" s="260"/>
      <c r="G130" s="14">
        <v>122</v>
      </c>
      <c r="H130" s="22">
        <v>0</v>
      </c>
      <c r="I130" s="22">
        <v>0</v>
      </c>
    </row>
    <row r="131" spans="1:9" x14ac:dyDescent="0.2">
      <c r="A131" s="260" t="s">
        <v>98</v>
      </c>
      <c r="B131" s="260"/>
      <c r="C131" s="260"/>
      <c r="D131" s="260"/>
      <c r="E131" s="260"/>
      <c r="F131" s="260"/>
      <c r="G131" s="14">
        <v>123</v>
      </c>
      <c r="H131" s="22">
        <v>493000000</v>
      </c>
      <c r="I131" s="22">
        <v>550000000</v>
      </c>
    </row>
    <row r="132" spans="1:9" ht="22.15" customHeight="1" x14ac:dyDescent="0.2">
      <c r="A132" s="277" t="s">
        <v>99</v>
      </c>
      <c r="B132" s="277"/>
      <c r="C132" s="277"/>
      <c r="D132" s="277"/>
      <c r="E132" s="277"/>
      <c r="F132" s="277"/>
      <c r="G132" s="14">
        <v>124</v>
      </c>
      <c r="H132" s="22">
        <v>174000000</v>
      </c>
      <c r="I132" s="22">
        <v>163000000</v>
      </c>
    </row>
    <row r="133" spans="1:9" ht="12.75" customHeight="1" x14ac:dyDescent="0.2">
      <c r="A133" s="262" t="s">
        <v>357</v>
      </c>
      <c r="B133" s="262"/>
      <c r="C133" s="262"/>
      <c r="D133" s="262"/>
      <c r="E133" s="262"/>
      <c r="F133" s="262"/>
      <c r="G133" s="15">
        <v>125</v>
      </c>
      <c r="H133" s="23">
        <f>H75+H98+H105+H117+H132</f>
        <v>18996000000</v>
      </c>
      <c r="I133" s="23">
        <f>I75+I98+I105+I117+I132</f>
        <v>20940000000</v>
      </c>
    </row>
    <row r="134" spans="1:9" x14ac:dyDescent="0.2">
      <c r="A134" s="277" t="s">
        <v>100</v>
      </c>
      <c r="B134" s="277"/>
      <c r="C134" s="277"/>
      <c r="D134" s="277"/>
      <c r="E134" s="277"/>
      <c r="F134" s="277"/>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C172" zoomScaleNormal="100" zoomScaleSheetLayoutView="110" workbookViewId="0">
      <selection activeCell="E196" sqref="E195:E196"/>
    </sheetView>
  </sheetViews>
  <sheetFormatPr defaultRowHeight="12.75" x14ac:dyDescent="0.2"/>
  <cols>
    <col min="1" max="7" width="9.140625" style="103"/>
    <col min="8" max="8" width="12.42578125" style="102" customWidth="1"/>
    <col min="9" max="9" width="14.140625" style="102" customWidth="1"/>
    <col min="10" max="10" width="13.42578125" style="102" customWidth="1"/>
    <col min="11" max="11" width="14.140625" style="102" customWidth="1"/>
    <col min="12" max="263" width="9.140625" style="103"/>
    <col min="264" max="264" width="9.85546875" style="103" bestFit="1" customWidth="1"/>
    <col min="265" max="265" width="11.7109375" style="103" bestFit="1" customWidth="1"/>
    <col min="266" max="519" width="9.140625" style="103"/>
    <col min="520" max="520" width="9.85546875" style="103" bestFit="1" customWidth="1"/>
    <col min="521" max="521" width="11.7109375" style="103" bestFit="1" customWidth="1"/>
    <col min="522" max="775" width="9.140625" style="103"/>
    <col min="776" max="776" width="9.85546875" style="103" bestFit="1" customWidth="1"/>
    <col min="777" max="777" width="11.7109375" style="103" bestFit="1" customWidth="1"/>
    <col min="778" max="1031" width="9.140625" style="103"/>
    <col min="1032" max="1032" width="9.85546875" style="103" bestFit="1" customWidth="1"/>
    <col min="1033" max="1033" width="11.7109375" style="103" bestFit="1" customWidth="1"/>
    <col min="1034" max="1287" width="9.140625" style="103"/>
    <col min="1288" max="1288" width="9.85546875" style="103" bestFit="1" customWidth="1"/>
    <col min="1289" max="1289" width="11.7109375" style="103" bestFit="1" customWidth="1"/>
    <col min="1290" max="1543" width="9.140625" style="103"/>
    <col min="1544" max="1544" width="9.85546875" style="103" bestFit="1" customWidth="1"/>
    <col min="1545" max="1545" width="11.7109375" style="103" bestFit="1" customWidth="1"/>
    <col min="1546" max="1799" width="9.140625" style="103"/>
    <col min="1800" max="1800" width="9.85546875" style="103" bestFit="1" customWidth="1"/>
    <col min="1801" max="1801" width="11.7109375" style="103" bestFit="1" customWidth="1"/>
    <col min="1802" max="2055" width="9.140625" style="103"/>
    <col min="2056" max="2056" width="9.85546875" style="103" bestFit="1" customWidth="1"/>
    <col min="2057" max="2057" width="11.7109375" style="103" bestFit="1" customWidth="1"/>
    <col min="2058" max="2311" width="9.140625" style="103"/>
    <col min="2312" max="2312" width="9.85546875" style="103" bestFit="1" customWidth="1"/>
    <col min="2313" max="2313" width="11.7109375" style="103" bestFit="1" customWidth="1"/>
    <col min="2314" max="2567" width="9.140625" style="103"/>
    <col min="2568" max="2568" width="9.85546875" style="103" bestFit="1" customWidth="1"/>
    <col min="2569" max="2569" width="11.7109375" style="103" bestFit="1" customWidth="1"/>
    <col min="2570" max="2823" width="9.140625" style="103"/>
    <col min="2824" max="2824" width="9.85546875" style="103" bestFit="1" customWidth="1"/>
    <col min="2825" max="2825" width="11.7109375" style="103" bestFit="1" customWidth="1"/>
    <col min="2826" max="3079" width="9.140625" style="103"/>
    <col min="3080" max="3080" width="9.85546875" style="103" bestFit="1" customWidth="1"/>
    <col min="3081" max="3081" width="11.7109375" style="103" bestFit="1" customWidth="1"/>
    <col min="3082" max="3335" width="9.140625" style="103"/>
    <col min="3336" max="3336" width="9.85546875" style="103" bestFit="1" customWidth="1"/>
    <col min="3337" max="3337" width="11.7109375" style="103" bestFit="1" customWidth="1"/>
    <col min="3338" max="3591" width="9.140625" style="103"/>
    <col min="3592" max="3592" width="9.85546875" style="103" bestFit="1" customWidth="1"/>
    <col min="3593" max="3593" width="11.7109375" style="103" bestFit="1" customWidth="1"/>
    <col min="3594" max="3847" width="9.140625" style="103"/>
    <col min="3848" max="3848" width="9.85546875" style="103" bestFit="1" customWidth="1"/>
    <col min="3849" max="3849" width="11.7109375" style="103" bestFit="1" customWidth="1"/>
    <col min="3850" max="4103" width="9.140625" style="103"/>
    <col min="4104" max="4104" width="9.85546875" style="103" bestFit="1" customWidth="1"/>
    <col min="4105" max="4105" width="11.7109375" style="103" bestFit="1" customWidth="1"/>
    <col min="4106" max="4359" width="9.140625" style="103"/>
    <col min="4360" max="4360" width="9.85546875" style="103" bestFit="1" customWidth="1"/>
    <col min="4361" max="4361" width="11.7109375" style="103" bestFit="1" customWidth="1"/>
    <col min="4362" max="4615" width="9.140625" style="103"/>
    <col min="4616" max="4616" width="9.85546875" style="103" bestFit="1" customWidth="1"/>
    <col min="4617" max="4617" width="11.7109375" style="103" bestFit="1" customWidth="1"/>
    <col min="4618" max="4871" width="9.140625" style="103"/>
    <col min="4872" max="4872" width="9.85546875" style="103" bestFit="1" customWidth="1"/>
    <col min="4873" max="4873" width="11.7109375" style="103" bestFit="1" customWidth="1"/>
    <col min="4874" max="5127" width="9.140625" style="103"/>
    <col min="5128" max="5128" width="9.85546875" style="103" bestFit="1" customWidth="1"/>
    <col min="5129" max="5129" width="11.7109375" style="103" bestFit="1" customWidth="1"/>
    <col min="5130" max="5383" width="9.140625" style="103"/>
    <col min="5384" max="5384" width="9.85546875" style="103" bestFit="1" customWidth="1"/>
    <col min="5385" max="5385" width="11.7109375" style="103" bestFit="1" customWidth="1"/>
    <col min="5386" max="5639" width="9.140625" style="103"/>
    <col min="5640" max="5640" width="9.85546875" style="103" bestFit="1" customWidth="1"/>
    <col min="5641" max="5641" width="11.7109375" style="103" bestFit="1" customWidth="1"/>
    <col min="5642" max="5895" width="9.140625" style="103"/>
    <col min="5896" max="5896" width="9.85546875" style="103" bestFit="1" customWidth="1"/>
    <col min="5897" max="5897" width="11.7109375" style="103" bestFit="1" customWidth="1"/>
    <col min="5898" max="6151" width="9.140625" style="103"/>
    <col min="6152" max="6152" width="9.85546875" style="103" bestFit="1" customWidth="1"/>
    <col min="6153" max="6153" width="11.7109375" style="103" bestFit="1" customWidth="1"/>
    <col min="6154" max="6407" width="9.140625" style="103"/>
    <col min="6408" max="6408" width="9.85546875" style="103" bestFit="1" customWidth="1"/>
    <col min="6409" max="6409" width="11.7109375" style="103" bestFit="1" customWidth="1"/>
    <col min="6410" max="6663" width="9.140625" style="103"/>
    <col min="6664" max="6664" width="9.85546875" style="103" bestFit="1" customWidth="1"/>
    <col min="6665" max="6665" width="11.7109375" style="103" bestFit="1" customWidth="1"/>
    <col min="6666" max="6919" width="9.140625" style="103"/>
    <col min="6920" max="6920" width="9.85546875" style="103" bestFit="1" customWidth="1"/>
    <col min="6921" max="6921" width="11.7109375" style="103" bestFit="1" customWidth="1"/>
    <col min="6922" max="7175" width="9.140625" style="103"/>
    <col min="7176" max="7176" width="9.85546875" style="103" bestFit="1" customWidth="1"/>
    <col min="7177" max="7177" width="11.7109375" style="103" bestFit="1" customWidth="1"/>
    <col min="7178" max="7431" width="9.140625" style="103"/>
    <col min="7432" max="7432" width="9.85546875" style="103" bestFit="1" customWidth="1"/>
    <col min="7433" max="7433" width="11.7109375" style="103" bestFit="1" customWidth="1"/>
    <col min="7434" max="7687" width="9.140625" style="103"/>
    <col min="7688" max="7688" width="9.85546875" style="103" bestFit="1" customWidth="1"/>
    <col min="7689" max="7689" width="11.7109375" style="103" bestFit="1" customWidth="1"/>
    <col min="7690" max="7943" width="9.140625" style="103"/>
    <col min="7944" max="7944" width="9.85546875" style="103" bestFit="1" customWidth="1"/>
    <col min="7945" max="7945" width="11.7109375" style="103" bestFit="1" customWidth="1"/>
    <col min="7946" max="8199" width="9.140625" style="103"/>
    <col min="8200" max="8200" width="9.85546875" style="103" bestFit="1" customWidth="1"/>
    <col min="8201" max="8201" width="11.7109375" style="103" bestFit="1" customWidth="1"/>
    <col min="8202" max="8455" width="9.140625" style="103"/>
    <col min="8456" max="8456" width="9.85546875" style="103" bestFit="1" customWidth="1"/>
    <col min="8457" max="8457" width="11.7109375" style="103" bestFit="1" customWidth="1"/>
    <col min="8458" max="8711" width="9.140625" style="103"/>
    <col min="8712" max="8712" width="9.85546875" style="103" bestFit="1" customWidth="1"/>
    <col min="8713" max="8713" width="11.7109375" style="103" bestFit="1" customWidth="1"/>
    <col min="8714" max="8967" width="9.140625" style="103"/>
    <col min="8968" max="8968" width="9.85546875" style="103" bestFit="1" customWidth="1"/>
    <col min="8969" max="8969" width="11.7109375" style="103" bestFit="1" customWidth="1"/>
    <col min="8970" max="9223" width="9.140625" style="103"/>
    <col min="9224" max="9224" width="9.85546875" style="103" bestFit="1" customWidth="1"/>
    <col min="9225" max="9225" width="11.7109375" style="103" bestFit="1" customWidth="1"/>
    <col min="9226" max="9479" width="9.140625" style="103"/>
    <col min="9480" max="9480" width="9.85546875" style="103" bestFit="1" customWidth="1"/>
    <col min="9481" max="9481" width="11.7109375" style="103" bestFit="1" customWidth="1"/>
    <col min="9482" max="9735" width="9.140625" style="103"/>
    <col min="9736" max="9736" width="9.85546875" style="103" bestFit="1" customWidth="1"/>
    <col min="9737" max="9737" width="11.7109375" style="103" bestFit="1" customWidth="1"/>
    <col min="9738" max="9991" width="9.140625" style="103"/>
    <col min="9992" max="9992" width="9.85546875" style="103" bestFit="1" customWidth="1"/>
    <col min="9993" max="9993" width="11.7109375" style="103" bestFit="1" customWidth="1"/>
    <col min="9994" max="10247" width="9.140625" style="103"/>
    <col min="10248" max="10248" width="9.85546875" style="103" bestFit="1" customWidth="1"/>
    <col min="10249" max="10249" width="11.7109375" style="103" bestFit="1" customWidth="1"/>
    <col min="10250" max="10503" width="9.140625" style="103"/>
    <col min="10504" max="10504" width="9.85546875" style="103" bestFit="1" customWidth="1"/>
    <col min="10505" max="10505" width="11.7109375" style="103" bestFit="1" customWidth="1"/>
    <col min="10506" max="10759" width="9.140625" style="103"/>
    <col min="10760" max="10760" width="9.85546875" style="103" bestFit="1" customWidth="1"/>
    <col min="10761" max="10761" width="11.7109375" style="103" bestFit="1" customWidth="1"/>
    <col min="10762" max="11015" width="9.140625" style="103"/>
    <col min="11016" max="11016" width="9.85546875" style="103" bestFit="1" customWidth="1"/>
    <col min="11017" max="11017" width="11.7109375" style="103" bestFit="1" customWidth="1"/>
    <col min="11018" max="11271" width="9.140625" style="103"/>
    <col min="11272" max="11272" width="9.85546875" style="103" bestFit="1" customWidth="1"/>
    <col min="11273" max="11273" width="11.7109375" style="103" bestFit="1" customWidth="1"/>
    <col min="11274" max="11527" width="9.140625" style="103"/>
    <col min="11528" max="11528" width="9.85546875" style="103" bestFit="1" customWidth="1"/>
    <col min="11529" max="11529" width="11.7109375" style="103" bestFit="1" customWidth="1"/>
    <col min="11530" max="11783" width="9.140625" style="103"/>
    <col min="11784" max="11784" width="9.85546875" style="103" bestFit="1" customWidth="1"/>
    <col min="11785" max="11785" width="11.7109375" style="103" bestFit="1" customWidth="1"/>
    <col min="11786" max="12039" width="9.140625" style="103"/>
    <col min="12040" max="12040" width="9.85546875" style="103" bestFit="1" customWidth="1"/>
    <col min="12041" max="12041" width="11.7109375" style="103" bestFit="1" customWidth="1"/>
    <col min="12042" max="12295" width="9.140625" style="103"/>
    <col min="12296" max="12296" width="9.85546875" style="103" bestFit="1" customWidth="1"/>
    <col min="12297" max="12297" width="11.7109375" style="103" bestFit="1" customWidth="1"/>
    <col min="12298" max="12551" width="9.140625" style="103"/>
    <col min="12552" max="12552" width="9.85546875" style="103" bestFit="1" customWidth="1"/>
    <col min="12553" max="12553" width="11.7109375" style="103" bestFit="1" customWidth="1"/>
    <col min="12554" max="12807" width="9.140625" style="103"/>
    <col min="12808" max="12808" width="9.85546875" style="103" bestFit="1" customWidth="1"/>
    <col min="12809" max="12809" width="11.7109375" style="103" bestFit="1" customWidth="1"/>
    <col min="12810" max="13063" width="9.140625" style="103"/>
    <col min="13064" max="13064" width="9.85546875" style="103" bestFit="1" customWidth="1"/>
    <col min="13065" max="13065" width="11.7109375" style="103" bestFit="1" customWidth="1"/>
    <col min="13066" max="13319" width="9.140625" style="103"/>
    <col min="13320" max="13320" width="9.85546875" style="103" bestFit="1" customWidth="1"/>
    <col min="13321" max="13321" width="11.7109375" style="103" bestFit="1" customWidth="1"/>
    <col min="13322" max="13575" width="9.140625" style="103"/>
    <col min="13576" max="13576" width="9.85546875" style="103" bestFit="1" customWidth="1"/>
    <col min="13577" max="13577" width="11.7109375" style="103" bestFit="1" customWidth="1"/>
    <col min="13578" max="13831" width="9.140625" style="103"/>
    <col min="13832" max="13832" width="9.85546875" style="103" bestFit="1" customWidth="1"/>
    <col min="13833" max="13833" width="11.7109375" style="103" bestFit="1" customWidth="1"/>
    <col min="13834" max="14087" width="9.140625" style="103"/>
    <col min="14088" max="14088" width="9.85546875" style="103" bestFit="1" customWidth="1"/>
    <col min="14089" max="14089" width="11.7109375" style="103" bestFit="1" customWidth="1"/>
    <col min="14090" max="14343" width="9.140625" style="103"/>
    <col min="14344" max="14344" width="9.85546875" style="103" bestFit="1" customWidth="1"/>
    <col min="14345" max="14345" width="11.7109375" style="103" bestFit="1" customWidth="1"/>
    <col min="14346" max="14599" width="9.140625" style="103"/>
    <col min="14600" max="14600" width="9.85546875" style="103" bestFit="1" customWidth="1"/>
    <col min="14601" max="14601" width="11.7109375" style="103" bestFit="1" customWidth="1"/>
    <col min="14602" max="14855" width="9.140625" style="103"/>
    <col min="14856" max="14856" width="9.85546875" style="103" bestFit="1" customWidth="1"/>
    <col min="14857" max="14857" width="11.7109375" style="103" bestFit="1" customWidth="1"/>
    <col min="14858" max="15111" width="9.140625" style="103"/>
    <col min="15112" max="15112" width="9.85546875" style="103" bestFit="1" customWidth="1"/>
    <col min="15113" max="15113" width="11.7109375" style="103" bestFit="1" customWidth="1"/>
    <col min="15114" max="15367" width="9.140625" style="103"/>
    <col min="15368" max="15368" width="9.85546875" style="103" bestFit="1" customWidth="1"/>
    <col min="15369" max="15369" width="11.7109375" style="103" bestFit="1" customWidth="1"/>
    <col min="15370" max="15623" width="9.140625" style="103"/>
    <col min="15624" max="15624" width="9.85546875" style="103" bestFit="1" customWidth="1"/>
    <col min="15625" max="15625" width="11.7109375" style="103" bestFit="1" customWidth="1"/>
    <col min="15626" max="15879" width="9.140625" style="103"/>
    <col min="15880" max="15880" width="9.85546875" style="103" bestFit="1" customWidth="1"/>
    <col min="15881" max="15881" width="11.7109375" style="103" bestFit="1" customWidth="1"/>
    <col min="15882" max="16135" width="9.140625" style="103"/>
    <col min="16136" max="16136" width="9.85546875" style="103" bestFit="1" customWidth="1"/>
    <col min="16137" max="16137" width="11.7109375" style="103" bestFit="1" customWidth="1"/>
    <col min="16138" max="16384" width="9.140625" style="103"/>
  </cols>
  <sheetData>
    <row r="1" spans="1:11" x14ac:dyDescent="0.2">
      <c r="A1" s="281" t="s">
        <v>102</v>
      </c>
      <c r="B1" s="282"/>
      <c r="C1" s="282"/>
      <c r="D1" s="282"/>
      <c r="E1" s="282"/>
      <c r="F1" s="282"/>
      <c r="G1" s="282"/>
      <c r="H1" s="282"/>
      <c r="I1" s="282"/>
    </row>
    <row r="2" spans="1:11" x14ac:dyDescent="0.2">
      <c r="A2" s="283" t="s">
        <v>529</v>
      </c>
      <c r="B2" s="284"/>
      <c r="C2" s="284"/>
      <c r="D2" s="284"/>
      <c r="E2" s="284"/>
      <c r="F2" s="284"/>
      <c r="G2" s="284"/>
      <c r="H2" s="284"/>
      <c r="I2" s="284"/>
    </row>
    <row r="3" spans="1:11" x14ac:dyDescent="0.2">
      <c r="A3" s="285" t="s">
        <v>282</v>
      </c>
      <c r="B3" s="286"/>
      <c r="C3" s="286"/>
      <c r="D3" s="286"/>
      <c r="E3" s="286"/>
      <c r="F3" s="286"/>
      <c r="G3" s="286"/>
      <c r="H3" s="286"/>
      <c r="I3" s="286"/>
      <c r="J3" s="287"/>
      <c r="K3" s="287"/>
    </row>
    <row r="4" spans="1:11" x14ac:dyDescent="0.2">
      <c r="A4" s="288" t="s">
        <v>528</v>
      </c>
      <c r="B4" s="289"/>
      <c r="C4" s="289"/>
      <c r="D4" s="289"/>
      <c r="E4" s="289"/>
      <c r="F4" s="289"/>
      <c r="G4" s="289"/>
      <c r="H4" s="289"/>
      <c r="I4" s="289"/>
      <c r="J4" s="290"/>
      <c r="K4" s="290"/>
    </row>
    <row r="5" spans="1:11" ht="22.15" customHeight="1" x14ac:dyDescent="0.2">
      <c r="A5" s="291" t="s">
        <v>2</v>
      </c>
      <c r="B5" s="292"/>
      <c r="C5" s="292"/>
      <c r="D5" s="292"/>
      <c r="E5" s="292"/>
      <c r="F5" s="292"/>
      <c r="G5" s="291" t="s">
        <v>103</v>
      </c>
      <c r="H5" s="293" t="s">
        <v>302</v>
      </c>
      <c r="I5" s="294"/>
      <c r="J5" s="293" t="s">
        <v>279</v>
      </c>
      <c r="K5" s="294"/>
    </row>
    <row r="6" spans="1:11" x14ac:dyDescent="0.2">
      <c r="A6" s="292"/>
      <c r="B6" s="292"/>
      <c r="C6" s="292"/>
      <c r="D6" s="292"/>
      <c r="E6" s="292"/>
      <c r="F6" s="292"/>
      <c r="G6" s="292"/>
      <c r="H6" s="104" t="s">
        <v>295</v>
      </c>
      <c r="I6" s="104" t="s">
        <v>296</v>
      </c>
      <c r="J6" s="104" t="s">
        <v>295</v>
      </c>
      <c r="K6" s="104" t="s">
        <v>296</v>
      </c>
    </row>
    <row r="7" spans="1:11" x14ac:dyDescent="0.2">
      <c r="A7" s="297">
        <v>1</v>
      </c>
      <c r="B7" s="298"/>
      <c r="C7" s="298"/>
      <c r="D7" s="298"/>
      <c r="E7" s="298"/>
      <c r="F7" s="298"/>
      <c r="G7" s="105">
        <v>2</v>
      </c>
      <c r="H7" s="104">
        <v>3</v>
      </c>
      <c r="I7" s="104">
        <v>4</v>
      </c>
      <c r="J7" s="104">
        <v>5</v>
      </c>
      <c r="K7" s="104">
        <v>6</v>
      </c>
    </row>
    <row r="8" spans="1:11" ht="12.75" customHeight="1" x14ac:dyDescent="0.2">
      <c r="A8" s="295" t="s">
        <v>358</v>
      </c>
      <c r="B8" s="295"/>
      <c r="C8" s="295"/>
      <c r="D8" s="295"/>
      <c r="E8" s="295"/>
      <c r="F8" s="295"/>
      <c r="G8" s="15">
        <v>1</v>
      </c>
      <c r="H8" s="106">
        <f>SUM(H9:H13)</f>
        <v>4065000000</v>
      </c>
      <c r="I8" s="106">
        <f>SUM(I9:I13)</f>
        <v>4065000000</v>
      </c>
      <c r="J8" s="106">
        <f>SUM(J9:J13)</f>
        <v>4058000000</v>
      </c>
      <c r="K8" s="106">
        <f>SUM(K9:K13)</f>
        <v>4058000000</v>
      </c>
    </row>
    <row r="9" spans="1:11" ht="12.75" customHeight="1" x14ac:dyDescent="0.2">
      <c r="A9" s="260" t="s">
        <v>115</v>
      </c>
      <c r="B9" s="260"/>
      <c r="C9" s="260"/>
      <c r="D9" s="260"/>
      <c r="E9" s="260"/>
      <c r="F9" s="260"/>
      <c r="G9" s="14">
        <v>2</v>
      </c>
      <c r="H9" s="22">
        <v>0</v>
      </c>
      <c r="I9" s="22">
        <v>0</v>
      </c>
      <c r="J9" s="107"/>
      <c r="K9" s="107"/>
    </row>
    <row r="10" spans="1:11" ht="12.75" customHeight="1" x14ac:dyDescent="0.2">
      <c r="A10" s="260" t="s">
        <v>116</v>
      </c>
      <c r="B10" s="260"/>
      <c r="C10" s="260"/>
      <c r="D10" s="260"/>
      <c r="E10" s="260"/>
      <c r="F10" s="260"/>
      <c r="G10" s="14">
        <v>3</v>
      </c>
      <c r="H10" s="22">
        <v>3948000000</v>
      </c>
      <c r="I10" s="22">
        <v>3948000000</v>
      </c>
      <c r="J10" s="107">
        <v>3953000000</v>
      </c>
      <c r="K10" s="107">
        <v>3953000000</v>
      </c>
    </row>
    <row r="11" spans="1:11" ht="12.75" customHeight="1" x14ac:dyDescent="0.2">
      <c r="A11" s="260" t="s">
        <v>117</v>
      </c>
      <c r="B11" s="260"/>
      <c r="C11" s="260"/>
      <c r="D11" s="260"/>
      <c r="E11" s="260"/>
      <c r="F11" s="260"/>
      <c r="G11" s="14">
        <v>4</v>
      </c>
      <c r="H11" s="22">
        <v>73000000</v>
      </c>
      <c r="I11" s="22">
        <v>73000000</v>
      </c>
      <c r="J11" s="107">
        <v>43000000</v>
      </c>
      <c r="K11" s="107">
        <v>43000000</v>
      </c>
    </row>
    <row r="12" spans="1:11" ht="12.75" customHeight="1" x14ac:dyDescent="0.2">
      <c r="A12" s="260" t="s">
        <v>118</v>
      </c>
      <c r="B12" s="260"/>
      <c r="C12" s="260"/>
      <c r="D12" s="260"/>
      <c r="E12" s="260"/>
      <c r="F12" s="260"/>
      <c r="G12" s="14">
        <v>5</v>
      </c>
      <c r="H12" s="22">
        <v>0</v>
      </c>
      <c r="I12" s="22">
        <v>0</v>
      </c>
      <c r="J12" s="107">
        <v>0</v>
      </c>
      <c r="K12" s="107">
        <v>0</v>
      </c>
    </row>
    <row r="13" spans="1:11" ht="12.75" customHeight="1" x14ac:dyDescent="0.2">
      <c r="A13" s="260" t="s">
        <v>119</v>
      </c>
      <c r="B13" s="260"/>
      <c r="C13" s="260"/>
      <c r="D13" s="260"/>
      <c r="E13" s="260"/>
      <c r="F13" s="260"/>
      <c r="G13" s="14">
        <v>6</v>
      </c>
      <c r="H13" s="22">
        <v>44000000</v>
      </c>
      <c r="I13" s="22">
        <v>44000000</v>
      </c>
      <c r="J13" s="107">
        <v>62000000</v>
      </c>
      <c r="K13" s="107">
        <v>62000000</v>
      </c>
    </row>
    <row r="14" spans="1:11" ht="12.75" customHeight="1" x14ac:dyDescent="0.2">
      <c r="A14" s="295" t="s">
        <v>359</v>
      </c>
      <c r="B14" s="295"/>
      <c r="C14" s="295"/>
      <c r="D14" s="295"/>
      <c r="E14" s="295"/>
      <c r="F14" s="295"/>
      <c r="G14" s="15">
        <v>7</v>
      </c>
      <c r="H14" s="106">
        <f>H15+H16+H20+H24+H25+H26+H29+H36</f>
        <v>4965000000</v>
      </c>
      <c r="I14" s="106">
        <f>I15+I16+I20+I24+I25+I26+I29+I36</f>
        <v>4965000000</v>
      </c>
      <c r="J14" s="106">
        <f>J15+J16+J20+J24+J25+J26+J29+J36</f>
        <v>3974000000</v>
      </c>
      <c r="K14" s="106">
        <f>K15+K16+K20+K24+K25+K26+K29+K36</f>
        <v>3974000000</v>
      </c>
    </row>
    <row r="15" spans="1:11" ht="12.75" customHeight="1" x14ac:dyDescent="0.2">
      <c r="A15" s="260" t="s">
        <v>104</v>
      </c>
      <c r="B15" s="260"/>
      <c r="C15" s="260"/>
      <c r="D15" s="260"/>
      <c r="E15" s="260"/>
      <c r="F15" s="260"/>
      <c r="G15" s="14">
        <v>8</v>
      </c>
      <c r="H15" s="22">
        <v>556000000</v>
      </c>
      <c r="I15" s="22">
        <v>556000000</v>
      </c>
      <c r="J15" s="107">
        <v>-576000000</v>
      </c>
      <c r="K15" s="107">
        <v>-576000000</v>
      </c>
    </row>
    <row r="16" spans="1:11" ht="12.75" customHeight="1" x14ac:dyDescent="0.2">
      <c r="A16" s="261" t="s">
        <v>439</v>
      </c>
      <c r="B16" s="261"/>
      <c r="C16" s="261"/>
      <c r="D16" s="261"/>
      <c r="E16" s="261"/>
      <c r="F16" s="261"/>
      <c r="G16" s="15">
        <v>9</v>
      </c>
      <c r="H16" s="106">
        <f>SUM(H17:H19)</f>
        <v>3294000000</v>
      </c>
      <c r="I16" s="106">
        <f>SUM(I17:I19)</f>
        <v>3294000000</v>
      </c>
      <c r="J16" s="106">
        <f>SUM(J17:J19)</f>
        <v>3610000000</v>
      </c>
      <c r="K16" s="106">
        <f>SUM(K17:K19)</f>
        <v>3610000000</v>
      </c>
    </row>
    <row r="17" spans="1:11" ht="12.75" customHeight="1" x14ac:dyDescent="0.2">
      <c r="A17" s="296" t="s">
        <v>120</v>
      </c>
      <c r="B17" s="296"/>
      <c r="C17" s="296"/>
      <c r="D17" s="296"/>
      <c r="E17" s="296"/>
      <c r="F17" s="296"/>
      <c r="G17" s="14">
        <v>10</v>
      </c>
      <c r="H17" s="22">
        <v>1246000000</v>
      </c>
      <c r="I17" s="22">
        <v>1246000000</v>
      </c>
      <c r="J17" s="107">
        <v>988000000</v>
      </c>
      <c r="K17" s="107">
        <v>988000000</v>
      </c>
    </row>
    <row r="18" spans="1:11" ht="12.75" customHeight="1" x14ac:dyDescent="0.2">
      <c r="A18" s="296" t="s">
        <v>121</v>
      </c>
      <c r="B18" s="296"/>
      <c r="C18" s="296"/>
      <c r="D18" s="296"/>
      <c r="E18" s="296"/>
      <c r="F18" s="296"/>
      <c r="G18" s="14">
        <v>11</v>
      </c>
      <c r="H18" s="22">
        <v>1615000000</v>
      </c>
      <c r="I18" s="22">
        <v>1615000000</v>
      </c>
      <c r="J18" s="107">
        <v>2201000000</v>
      </c>
      <c r="K18" s="107">
        <v>2201000000</v>
      </c>
    </row>
    <row r="19" spans="1:11" ht="12.75" customHeight="1" x14ac:dyDescent="0.2">
      <c r="A19" s="296" t="s">
        <v>122</v>
      </c>
      <c r="B19" s="296"/>
      <c r="C19" s="296"/>
      <c r="D19" s="296"/>
      <c r="E19" s="296"/>
      <c r="F19" s="296"/>
      <c r="G19" s="14">
        <v>12</v>
      </c>
      <c r="H19" s="22">
        <v>433000000</v>
      </c>
      <c r="I19" s="22">
        <v>433000000</v>
      </c>
      <c r="J19" s="107">
        <v>421000000</v>
      </c>
      <c r="K19" s="107">
        <v>421000000</v>
      </c>
    </row>
    <row r="20" spans="1:11" ht="12.75" customHeight="1" x14ac:dyDescent="0.2">
      <c r="A20" s="261" t="s">
        <v>440</v>
      </c>
      <c r="B20" s="261"/>
      <c r="C20" s="261"/>
      <c r="D20" s="261"/>
      <c r="E20" s="261"/>
      <c r="F20" s="261"/>
      <c r="G20" s="15">
        <v>13</v>
      </c>
      <c r="H20" s="106">
        <f>SUM(H21:H23)</f>
        <v>380000000</v>
      </c>
      <c r="I20" s="106">
        <f>SUM(I21:I23)</f>
        <v>380000000</v>
      </c>
      <c r="J20" s="106">
        <f>SUM(J21:J23)</f>
        <v>350000000</v>
      </c>
      <c r="K20" s="106">
        <f>SUM(K21:K23)</f>
        <v>350000000</v>
      </c>
    </row>
    <row r="21" spans="1:11" ht="12.75" customHeight="1" x14ac:dyDescent="0.2">
      <c r="A21" s="296" t="s">
        <v>105</v>
      </c>
      <c r="B21" s="296"/>
      <c r="C21" s="296"/>
      <c r="D21" s="296"/>
      <c r="E21" s="296"/>
      <c r="F21" s="296"/>
      <c r="G21" s="14">
        <v>14</v>
      </c>
      <c r="H21" s="22">
        <v>238000000</v>
      </c>
      <c r="I21" s="22">
        <v>238000000</v>
      </c>
      <c r="J21" s="107">
        <v>234000000</v>
      </c>
      <c r="K21" s="107">
        <v>234000000</v>
      </c>
    </row>
    <row r="22" spans="1:11" ht="12.75" customHeight="1" x14ac:dyDescent="0.2">
      <c r="A22" s="296" t="s">
        <v>106</v>
      </c>
      <c r="B22" s="296"/>
      <c r="C22" s="296"/>
      <c r="D22" s="296"/>
      <c r="E22" s="296"/>
      <c r="F22" s="296"/>
      <c r="G22" s="14">
        <v>15</v>
      </c>
      <c r="H22" s="22">
        <v>90000000</v>
      </c>
      <c r="I22" s="22">
        <v>90000000</v>
      </c>
      <c r="J22" s="107">
        <v>65000000</v>
      </c>
      <c r="K22" s="107">
        <v>65000000</v>
      </c>
    </row>
    <row r="23" spans="1:11" ht="12.75" customHeight="1" x14ac:dyDescent="0.2">
      <c r="A23" s="296" t="s">
        <v>107</v>
      </c>
      <c r="B23" s="296"/>
      <c r="C23" s="296"/>
      <c r="D23" s="296"/>
      <c r="E23" s="296"/>
      <c r="F23" s="296"/>
      <c r="G23" s="14">
        <v>16</v>
      </c>
      <c r="H23" s="22">
        <v>52000000</v>
      </c>
      <c r="I23" s="22">
        <v>52000000</v>
      </c>
      <c r="J23" s="107">
        <v>51000000</v>
      </c>
      <c r="K23" s="107">
        <v>51000000</v>
      </c>
    </row>
    <row r="24" spans="1:11" ht="12.75" customHeight="1" x14ac:dyDescent="0.2">
      <c r="A24" s="260" t="s">
        <v>108</v>
      </c>
      <c r="B24" s="260"/>
      <c r="C24" s="260"/>
      <c r="D24" s="260"/>
      <c r="E24" s="260"/>
      <c r="F24" s="260"/>
      <c r="G24" s="14">
        <v>17</v>
      </c>
      <c r="H24" s="22">
        <v>402000000</v>
      </c>
      <c r="I24" s="22">
        <v>402000000</v>
      </c>
      <c r="J24" s="107">
        <v>383000000</v>
      </c>
      <c r="K24" s="107">
        <v>383000000</v>
      </c>
    </row>
    <row r="25" spans="1:11" ht="12.75" customHeight="1" x14ac:dyDescent="0.2">
      <c r="A25" s="260" t="s">
        <v>109</v>
      </c>
      <c r="B25" s="260"/>
      <c r="C25" s="260"/>
      <c r="D25" s="260"/>
      <c r="E25" s="260"/>
      <c r="F25" s="260"/>
      <c r="G25" s="14">
        <v>18</v>
      </c>
      <c r="H25" s="22">
        <v>172000000</v>
      </c>
      <c r="I25" s="22">
        <v>172000000</v>
      </c>
      <c r="J25" s="107">
        <v>170000000</v>
      </c>
      <c r="K25" s="107">
        <v>170000000</v>
      </c>
    </row>
    <row r="26" spans="1:11" ht="12.75" customHeight="1" x14ac:dyDescent="0.2">
      <c r="A26" s="261" t="s">
        <v>441</v>
      </c>
      <c r="B26" s="261"/>
      <c r="C26" s="261"/>
      <c r="D26" s="261"/>
      <c r="E26" s="261"/>
      <c r="F26" s="261"/>
      <c r="G26" s="15">
        <v>19</v>
      </c>
      <c r="H26" s="106">
        <f>H27+H28</f>
        <v>153000000</v>
      </c>
      <c r="I26" s="106">
        <f>I27+I28</f>
        <v>153000000</v>
      </c>
      <c r="J26" s="106">
        <f>J27+J28</f>
        <v>0</v>
      </c>
      <c r="K26" s="106">
        <f>K27+K28</f>
        <v>0</v>
      </c>
    </row>
    <row r="27" spans="1:11" ht="12.75" customHeight="1" x14ac:dyDescent="0.2">
      <c r="A27" s="296" t="s">
        <v>123</v>
      </c>
      <c r="B27" s="296"/>
      <c r="C27" s="296"/>
      <c r="D27" s="296"/>
      <c r="E27" s="296"/>
      <c r="F27" s="296"/>
      <c r="G27" s="14">
        <v>20</v>
      </c>
      <c r="H27" s="22">
        <v>0</v>
      </c>
      <c r="I27" s="22">
        <v>0</v>
      </c>
      <c r="J27" s="107">
        <v>0</v>
      </c>
      <c r="K27" s="107">
        <v>0</v>
      </c>
    </row>
    <row r="28" spans="1:11" ht="12.75" customHeight="1" x14ac:dyDescent="0.2">
      <c r="A28" s="296" t="s">
        <v>124</v>
      </c>
      <c r="B28" s="296"/>
      <c r="C28" s="296"/>
      <c r="D28" s="296"/>
      <c r="E28" s="296"/>
      <c r="F28" s="296"/>
      <c r="G28" s="14">
        <v>21</v>
      </c>
      <c r="H28" s="22">
        <v>153000000</v>
      </c>
      <c r="I28" s="22">
        <v>153000000</v>
      </c>
      <c r="J28" s="107">
        <v>0</v>
      </c>
      <c r="K28" s="107">
        <v>0</v>
      </c>
    </row>
    <row r="29" spans="1:11" ht="12.75" customHeight="1" x14ac:dyDescent="0.2">
      <c r="A29" s="261" t="s">
        <v>442</v>
      </c>
      <c r="B29" s="261"/>
      <c r="C29" s="261"/>
      <c r="D29" s="261"/>
      <c r="E29" s="261"/>
      <c r="F29" s="261"/>
      <c r="G29" s="15">
        <v>22</v>
      </c>
      <c r="H29" s="106">
        <f>SUM(H30:H35)</f>
        <v>8000000</v>
      </c>
      <c r="I29" s="106">
        <f>SUM(I30:I35)</f>
        <v>8000000</v>
      </c>
      <c r="J29" s="106">
        <f>SUM(J30:J35)</f>
        <v>37000000</v>
      </c>
      <c r="K29" s="106">
        <f>SUM(K30:K35)</f>
        <v>37000000</v>
      </c>
    </row>
    <row r="30" spans="1:11" ht="12.75" customHeight="1" x14ac:dyDescent="0.2">
      <c r="A30" s="296" t="s">
        <v>125</v>
      </c>
      <c r="B30" s="296"/>
      <c r="C30" s="296"/>
      <c r="D30" s="296"/>
      <c r="E30" s="296"/>
      <c r="F30" s="296"/>
      <c r="G30" s="14">
        <v>23</v>
      </c>
      <c r="H30" s="22">
        <v>28000000</v>
      </c>
      <c r="I30" s="22">
        <v>28000000</v>
      </c>
      <c r="J30" s="107">
        <v>13000000</v>
      </c>
      <c r="K30" s="107">
        <v>13000000</v>
      </c>
    </row>
    <row r="31" spans="1:11" ht="12.75" customHeight="1" x14ac:dyDescent="0.2">
      <c r="A31" s="296" t="s">
        <v>126</v>
      </c>
      <c r="B31" s="296"/>
      <c r="C31" s="296"/>
      <c r="D31" s="296"/>
      <c r="E31" s="296"/>
      <c r="F31" s="296"/>
      <c r="G31" s="14">
        <v>24</v>
      </c>
      <c r="H31" s="22">
        <v>0</v>
      </c>
      <c r="I31" s="22">
        <v>0</v>
      </c>
      <c r="J31" s="107">
        <v>0</v>
      </c>
      <c r="K31" s="107">
        <v>0</v>
      </c>
    </row>
    <row r="32" spans="1:11" ht="12.75" customHeight="1" x14ac:dyDescent="0.2">
      <c r="A32" s="296" t="s">
        <v>127</v>
      </c>
      <c r="B32" s="296"/>
      <c r="C32" s="296"/>
      <c r="D32" s="296"/>
      <c r="E32" s="296"/>
      <c r="F32" s="296"/>
      <c r="G32" s="14">
        <v>25</v>
      </c>
      <c r="H32" s="22">
        <v>3000000</v>
      </c>
      <c r="I32" s="22">
        <v>3000000</v>
      </c>
      <c r="J32" s="107">
        <v>3000000</v>
      </c>
      <c r="K32" s="107">
        <v>3000000</v>
      </c>
    </row>
    <row r="33" spans="1:11" ht="12.75" customHeight="1" x14ac:dyDescent="0.2">
      <c r="A33" s="296" t="s">
        <v>128</v>
      </c>
      <c r="B33" s="296"/>
      <c r="C33" s="296"/>
      <c r="D33" s="296"/>
      <c r="E33" s="296"/>
      <c r="F33" s="296"/>
      <c r="G33" s="14">
        <v>26</v>
      </c>
      <c r="H33" s="22">
        <v>-20000000</v>
      </c>
      <c r="I33" s="22">
        <v>-20000000</v>
      </c>
      <c r="J33" s="107">
        <v>20000000</v>
      </c>
      <c r="K33" s="107">
        <v>20000000</v>
      </c>
    </row>
    <row r="34" spans="1:11" ht="12.75" customHeight="1" x14ac:dyDescent="0.2">
      <c r="A34" s="296" t="s">
        <v>129</v>
      </c>
      <c r="B34" s="296"/>
      <c r="C34" s="296"/>
      <c r="D34" s="296"/>
      <c r="E34" s="296"/>
      <c r="F34" s="296"/>
      <c r="G34" s="14">
        <v>27</v>
      </c>
      <c r="H34" s="22">
        <v>0</v>
      </c>
      <c r="I34" s="22">
        <v>0</v>
      </c>
      <c r="J34" s="107">
        <v>0</v>
      </c>
      <c r="K34" s="107">
        <v>0</v>
      </c>
    </row>
    <row r="35" spans="1:11" ht="12.75" customHeight="1" x14ac:dyDescent="0.2">
      <c r="A35" s="296" t="s">
        <v>130</v>
      </c>
      <c r="B35" s="296"/>
      <c r="C35" s="296"/>
      <c r="D35" s="296"/>
      <c r="E35" s="296"/>
      <c r="F35" s="296"/>
      <c r="G35" s="14">
        <v>28</v>
      </c>
      <c r="H35" s="22">
        <v>-3000000</v>
      </c>
      <c r="I35" s="22">
        <v>-3000000</v>
      </c>
      <c r="J35" s="107">
        <v>1000000</v>
      </c>
      <c r="K35" s="107">
        <v>1000000</v>
      </c>
    </row>
    <row r="36" spans="1:11" ht="12.75" customHeight="1" x14ac:dyDescent="0.2">
      <c r="A36" s="260" t="s">
        <v>110</v>
      </c>
      <c r="B36" s="260"/>
      <c r="C36" s="260"/>
      <c r="D36" s="260"/>
      <c r="E36" s="260"/>
      <c r="F36" s="260"/>
      <c r="G36" s="14">
        <v>29</v>
      </c>
      <c r="H36" s="22">
        <v>0</v>
      </c>
      <c r="I36" s="22">
        <v>0</v>
      </c>
      <c r="J36" s="107">
        <v>0</v>
      </c>
      <c r="K36" s="107">
        <v>0</v>
      </c>
    </row>
    <row r="37" spans="1:11" ht="12.75" customHeight="1" x14ac:dyDescent="0.2">
      <c r="A37" s="295" t="s">
        <v>360</v>
      </c>
      <c r="B37" s="295"/>
      <c r="C37" s="295"/>
      <c r="D37" s="295"/>
      <c r="E37" s="295"/>
      <c r="F37" s="295"/>
      <c r="G37" s="15">
        <v>30</v>
      </c>
      <c r="H37" s="106">
        <f>SUM(H38:H47)</f>
        <v>73000000</v>
      </c>
      <c r="I37" s="106">
        <f>SUM(I38:I47)</f>
        <v>73000000</v>
      </c>
      <c r="J37" s="106">
        <f>SUM(J38:J47)</f>
        <v>110000000</v>
      </c>
      <c r="K37" s="106">
        <f>SUM(K38:K47)</f>
        <v>110000000</v>
      </c>
    </row>
    <row r="38" spans="1:11" ht="12.75" customHeight="1" x14ac:dyDescent="0.2">
      <c r="A38" s="260" t="s">
        <v>131</v>
      </c>
      <c r="B38" s="260"/>
      <c r="C38" s="260"/>
      <c r="D38" s="260"/>
      <c r="E38" s="260"/>
      <c r="F38" s="260"/>
      <c r="G38" s="14">
        <v>31</v>
      </c>
      <c r="H38" s="22">
        <v>0</v>
      </c>
      <c r="I38" s="22">
        <v>0</v>
      </c>
      <c r="J38" s="22">
        <v>0</v>
      </c>
      <c r="K38" s="22">
        <v>0</v>
      </c>
    </row>
    <row r="39" spans="1:11" ht="25.15" customHeight="1" x14ac:dyDescent="0.2">
      <c r="A39" s="260" t="s">
        <v>132</v>
      </c>
      <c r="B39" s="260"/>
      <c r="C39" s="260"/>
      <c r="D39" s="260"/>
      <c r="E39" s="260"/>
      <c r="F39" s="260"/>
      <c r="G39" s="14">
        <v>32</v>
      </c>
      <c r="H39" s="22">
        <v>0</v>
      </c>
      <c r="I39" s="22">
        <v>0</v>
      </c>
      <c r="J39" s="22">
        <v>0</v>
      </c>
      <c r="K39" s="22">
        <v>0</v>
      </c>
    </row>
    <row r="40" spans="1:11" ht="25.15" customHeight="1" x14ac:dyDescent="0.2">
      <c r="A40" s="260" t="s">
        <v>133</v>
      </c>
      <c r="B40" s="260"/>
      <c r="C40" s="260"/>
      <c r="D40" s="260"/>
      <c r="E40" s="260"/>
      <c r="F40" s="260"/>
      <c r="G40" s="14">
        <v>33</v>
      </c>
      <c r="H40" s="22">
        <v>0</v>
      </c>
      <c r="I40" s="22">
        <v>0</v>
      </c>
      <c r="J40" s="22">
        <v>0</v>
      </c>
      <c r="K40" s="22">
        <v>0</v>
      </c>
    </row>
    <row r="41" spans="1:11" ht="25.15" customHeight="1" x14ac:dyDescent="0.2">
      <c r="A41" s="260" t="s">
        <v>134</v>
      </c>
      <c r="B41" s="260"/>
      <c r="C41" s="260"/>
      <c r="D41" s="260"/>
      <c r="E41" s="260"/>
      <c r="F41" s="260"/>
      <c r="G41" s="14">
        <v>34</v>
      </c>
      <c r="H41" s="22">
        <v>0</v>
      </c>
      <c r="I41" s="22">
        <v>0</v>
      </c>
      <c r="J41" s="22">
        <v>0</v>
      </c>
      <c r="K41" s="22">
        <v>0</v>
      </c>
    </row>
    <row r="42" spans="1:11" ht="25.15" customHeight="1" x14ac:dyDescent="0.2">
      <c r="A42" s="260" t="s">
        <v>135</v>
      </c>
      <c r="B42" s="260"/>
      <c r="C42" s="260"/>
      <c r="D42" s="260"/>
      <c r="E42" s="260"/>
      <c r="F42" s="260"/>
      <c r="G42" s="14">
        <v>35</v>
      </c>
      <c r="H42" s="22">
        <v>0</v>
      </c>
      <c r="I42" s="22">
        <v>0</v>
      </c>
      <c r="J42" s="22">
        <v>0</v>
      </c>
      <c r="K42" s="22">
        <v>0</v>
      </c>
    </row>
    <row r="43" spans="1:11" ht="12.75" customHeight="1" x14ac:dyDescent="0.2">
      <c r="A43" s="260" t="s">
        <v>136</v>
      </c>
      <c r="B43" s="260"/>
      <c r="C43" s="260"/>
      <c r="D43" s="260"/>
      <c r="E43" s="260"/>
      <c r="F43" s="260"/>
      <c r="G43" s="14">
        <v>36</v>
      </c>
      <c r="H43" s="22">
        <v>0</v>
      </c>
      <c r="I43" s="22">
        <v>0</v>
      </c>
      <c r="J43" s="22">
        <v>0</v>
      </c>
      <c r="K43" s="22">
        <v>0</v>
      </c>
    </row>
    <row r="44" spans="1:11" ht="12.75" customHeight="1" x14ac:dyDescent="0.2">
      <c r="A44" s="260" t="s">
        <v>137</v>
      </c>
      <c r="B44" s="260"/>
      <c r="C44" s="260"/>
      <c r="D44" s="260"/>
      <c r="E44" s="260"/>
      <c r="F44" s="260"/>
      <c r="G44" s="14">
        <v>37</v>
      </c>
      <c r="H44" s="22">
        <v>1000000</v>
      </c>
      <c r="I44" s="22">
        <v>1000000</v>
      </c>
      <c r="J44" s="22">
        <v>1000000</v>
      </c>
      <c r="K44" s="22">
        <v>1000000</v>
      </c>
    </row>
    <row r="45" spans="1:11" ht="12.75" customHeight="1" x14ac:dyDescent="0.2">
      <c r="A45" s="260" t="s">
        <v>138</v>
      </c>
      <c r="B45" s="260"/>
      <c r="C45" s="260"/>
      <c r="D45" s="260"/>
      <c r="E45" s="260"/>
      <c r="F45" s="260"/>
      <c r="G45" s="14">
        <v>38</v>
      </c>
      <c r="H45" s="22">
        <v>66000000</v>
      </c>
      <c r="I45" s="22">
        <v>66000000</v>
      </c>
      <c r="J45" s="107">
        <v>103000000</v>
      </c>
      <c r="K45" s="107">
        <v>103000000</v>
      </c>
    </row>
    <row r="46" spans="1:11" ht="12.75" customHeight="1" x14ac:dyDescent="0.2">
      <c r="A46" s="260" t="s">
        <v>139</v>
      </c>
      <c r="B46" s="260"/>
      <c r="C46" s="260"/>
      <c r="D46" s="260"/>
      <c r="E46" s="260"/>
      <c r="F46" s="260"/>
      <c r="G46" s="14">
        <v>39</v>
      </c>
      <c r="H46" s="22">
        <v>0</v>
      </c>
      <c r="I46" s="129">
        <v>0</v>
      </c>
      <c r="J46" s="22">
        <v>0</v>
      </c>
      <c r="K46" s="107"/>
    </row>
    <row r="47" spans="1:11" ht="12.75" customHeight="1" x14ac:dyDescent="0.2">
      <c r="A47" s="260" t="s">
        <v>140</v>
      </c>
      <c r="B47" s="260"/>
      <c r="C47" s="260"/>
      <c r="D47" s="260"/>
      <c r="E47" s="260"/>
      <c r="F47" s="260"/>
      <c r="G47" s="14">
        <v>40</v>
      </c>
      <c r="H47" s="22">
        <v>6000000</v>
      </c>
      <c r="I47" s="22">
        <v>6000000</v>
      </c>
      <c r="J47" s="22">
        <v>6000000</v>
      </c>
      <c r="K47" s="22">
        <v>6000000</v>
      </c>
    </row>
    <row r="48" spans="1:11" ht="12.75" customHeight="1" x14ac:dyDescent="0.2">
      <c r="A48" s="295" t="s">
        <v>361</v>
      </c>
      <c r="B48" s="295"/>
      <c r="C48" s="295"/>
      <c r="D48" s="295"/>
      <c r="E48" s="295"/>
      <c r="F48" s="295"/>
      <c r="G48" s="15">
        <v>41</v>
      </c>
      <c r="H48" s="106">
        <f>SUM(H49:H55)</f>
        <v>153000000</v>
      </c>
      <c r="I48" s="106">
        <f>SUM(I49:I55)</f>
        <v>153000000</v>
      </c>
      <c r="J48" s="106">
        <f>SUM(J49:J55)</f>
        <v>124000000</v>
      </c>
      <c r="K48" s="106">
        <f>SUM(K49:K55)</f>
        <v>124000000</v>
      </c>
    </row>
    <row r="49" spans="1:11" ht="25.15" customHeight="1" x14ac:dyDescent="0.2">
      <c r="A49" s="260" t="s">
        <v>141</v>
      </c>
      <c r="B49" s="260"/>
      <c r="C49" s="260"/>
      <c r="D49" s="260"/>
      <c r="E49" s="260"/>
      <c r="F49" s="260"/>
      <c r="G49" s="14">
        <v>42</v>
      </c>
      <c r="H49" s="22">
        <v>0</v>
      </c>
      <c r="I49" s="22">
        <v>0</v>
      </c>
      <c r="J49" s="22">
        <v>0</v>
      </c>
      <c r="K49" s="22">
        <v>0</v>
      </c>
    </row>
    <row r="50" spans="1:11" ht="12.75" customHeight="1" x14ac:dyDescent="0.2">
      <c r="A50" s="299" t="s">
        <v>142</v>
      </c>
      <c r="B50" s="299"/>
      <c r="C50" s="299"/>
      <c r="D50" s="299"/>
      <c r="E50" s="299"/>
      <c r="F50" s="299"/>
      <c r="G50" s="14">
        <v>43</v>
      </c>
      <c r="H50" s="22">
        <v>0</v>
      </c>
      <c r="I50" s="22">
        <v>0</v>
      </c>
      <c r="J50" s="22">
        <v>0</v>
      </c>
      <c r="K50" s="22">
        <v>0</v>
      </c>
    </row>
    <row r="51" spans="1:11" ht="12.75" customHeight="1" x14ac:dyDescent="0.2">
      <c r="A51" s="299" t="s">
        <v>143</v>
      </c>
      <c r="B51" s="299"/>
      <c r="C51" s="299"/>
      <c r="D51" s="299"/>
      <c r="E51" s="299"/>
      <c r="F51" s="299"/>
      <c r="G51" s="14">
        <v>44</v>
      </c>
      <c r="H51" s="22">
        <v>21000000</v>
      </c>
      <c r="I51" s="22">
        <v>21000000</v>
      </c>
      <c r="J51" s="107">
        <v>25000000</v>
      </c>
      <c r="K51" s="107">
        <v>25000000</v>
      </c>
    </row>
    <row r="52" spans="1:11" ht="12.75" customHeight="1" x14ac:dyDescent="0.2">
      <c r="A52" s="299" t="s">
        <v>144</v>
      </c>
      <c r="B52" s="299"/>
      <c r="C52" s="299"/>
      <c r="D52" s="299"/>
      <c r="E52" s="299"/>
      <c r="F52" s="299"/>
      <c r="G52" s="14">
        <v>45</v>
      </c>
      <c r="H52" s="22">
        <v>120000000</v>
      </c>
      <c r="I52" s="22">
        <v>120000000</v>
      </c>
      <c r="J52" s="107">
        <v>99000000</v>
      </c>
      <c r="K52" s="107">
        <v>99000000</v>
      </c>
    </row>
    <row r="53" spans="1:11" ht="12.75" customHeight="1" x14ac:dyDescent="0.2">
      <c r="A53" s="299" t="s">
        <v>145</v>
      </c>
      <c r="B53" s="299"/>
      <c r="C53" s="299"/>
      <c r="D53" s="299"/>
      <c r="E53" s="299"/>
      <c r="F53" s="299"/>
      <c r="G53" s="14">
        <v>46</v>
      </c>
      <c r="H53" s="22">
        <v>0</v>
      </c>
      <c r="I53" s="22">
        <v>0</v>
      </c>
      <c r="J53" s="107">
        <v>0</v>
      </c>
      <c r="K53" s="107">
        <v>0</v>
      </c>
    </row>
    <row r="54" spans="1:11" ht="12.75" customHeight="1" x14ac:dyDescent="0.2">
      <c r="A54" s="299" t="s">
        <v>146</v>
      </c>
      <c r="B54" s="299"/>
      <c r="C54" s="299"/>
      <c r="D54" s="299"/>
      <c r="E54" s="299"/>
      <c r="F54" s="299"/>
      <c r="G54" s="14">
        <v>47</v>
      </c>
      <c r="H54" s="22">
        <v>0</v>
      </c>
      <c r="I54" s="22">
        <v>0</v>
      </c>
      <c r="J54" s="107">
        <v>0</v>
      </c>
      <c r="K54" s="107">
        <v>0</v>
      </c>
    </row>
    <row r="55" spans="1:11" ht="12.75" customHeight="1" x14ac:dyDescent="0.2">
      <c r="A55" s="299" t="s">
        <v>147</v>
      </c>
      <c r="B55" s="299"/>
      <c r="C55" s="299"/>
      <c r="D55" s="299"/>
      <c r="E55" s="299"/>
      <c r="F55" s="299"/>
      <c r="G55" s="14">
        <v>48</v>
      </c>
      <c r="H55" s="22">
        <v>12000000</v>
      </c>
      <c r="I55" s="22">
        <v>12000000</v>
      </c>
      <c r="J55" s="107">
        <v>0</v>
      </c>
      <c r="K55" s="107">
        <v>0</v>
      </c>
    </row>
    <row r="56" spans="1:11" ht="22.15" customHeight="1" x14ac:dyDescent="0.2">
      <c r="A56" s="301" t="s">
        <v>148</v>
      </c>
      <c r="B56" s="301"/>
      <c r="C56" s="301"/>
      <c r="D56" s="301"/>
      <c r="E56" s="301"/>
      <c r="F56" s="301"/>
      <c r="G56" s="14">
        <v>49</v>
      </c>
      <c r="H56" s="22">
        <v>0</v>
      </c>
      <c r="I56" s="22">
        <v>0</v>
      </c>
      <c r="J56" s="107">
        <v>0</v>
      </c>
      <c r="K56" s="107">
        <v>0</v>
      </c>
    </row>
    <row r="57" spans="1:11" ht="12.75" customHeight="1" x14ac:dyDescent="0.2">
      <c r="A57" s="301" t="s">
        <v>149</v>
      </c>
      <c r="B57" s="301"/>
      <c r="C57" s="301"/>
      <c r="D57" s="301"/>
      <c r="E57" s="301"/>
      <c r="F57" s="301"/>
      <c r="G57" s="14">
        <v>50</v>
      </c>
      <c r="H57" s="22">
        <v>5000000</v>
      </c>
      <c r="I57" s="22">
        <v>5000000</v>
      </c>
      <c r="J57" s="107">
        <v>0</v>
      </c>
      <c r="K57" s="107">
        <v>0</v>
      </c>
    </row>
    <row r="58" spans="1:11" ht="24.6" customHeight="1" x14ac:dyDescent="0.2">
      <c r="A58" s="301" t="s">
        <v>150</v>
      </c>
      <c r="B58" s="301"/>
      <c r="C58" s="301"/>
      <c r="D58" s="301"/>
      <c r="E58" s="301"/>
      <c r="F58" s="301"/>
      <c r="G58" s="14">
        <v>51</v>
      </c>
      <c r="H58" s="22">
        <v>0</v>
      </c>
      <c r="I58" s="22">
        <v>0</v>
      </c>
      <c r="J58" s="107">
        <v>0</v>
      </c>
      <c r="K58" s="107">
        <v>0</v>
      </c>
    </row>
    <row r="59" spans="1:11" ht="12.75" customHeight="1" x14ac:dyDescent="0.2">
      <c r="A59" s="301" t="s">
        <v>151</v>
      </c>
      <c r="B59" s="301"/>
      <c r="C59" s="301"/>
      <c r="D59" s="301"/>
      <c r="E59" s="301"/>
      <c r="F59" s="301"/>
      <c r="G59" s="14">
        <v>52</v>
      </c>
      <c r="H59" s="22">
        <v>0</v>
      </c>
      <c r="I59" s="22">
        <v>0</v>
      </c>
      <c r="J59" s="107">
        <v>13000000</v>
      </c>
      <c r="K59" s="107">
        <v>13000000</v>
      </c>
    </row>
    <row r="60" spans="1:11" ht="12.75" customHeight="1" x14ac:dyDescent="0.2">
      <c r="A60" s="295" t="s">
        <v>362</v>
      </c>
      <c r="B60" s="295"/>
      <c r="C60" s="295"/>
      <c r="D60" s="295"/>
      <c r="E60" s="295"/>
      <c r="F60" s="295"/>
      <c r="G60" s="15">
        <v>53</v>
      </c>
      <c r="H60" s="106">
        <f>H8+H37+H56+H57</f>
        <v>4143000000</v>
      </c>
      <c r="I60" s="106">
        <f t="shared" ref="I60:K60" si="0">I8+I37+I56+I57</f>
        <v>4143000000</v>
      </c>
      <c r="J60" s="106">
        <f t="shared" si="0"/>
        <v>4168000000</v>
      </c>
      <c r="K60" s="106">
        <f t="shared" si="0"/>
        <v>4168000000</v>
      </c>
    </row>
    <row r="61" spans="1:11" ht="12.75" customHeight="1" x14ac:dyDescent="0.2">
      <c r="A61" s="295" t="s">
        <v>363</v>
      </c>
      <c r="B61" s="295"/>
      <c r="C61" s="295"/>
      <c r="D61" s="295"/>
      <c r="E61" s="295"/>
      <c r="F61" s="295"/>
      <c r="G61" s="15">
        <v>54</v>
      </c>
      <c r="H61" s="106">
        <f>H14+H48+H58+H59</f>
        <v>5118000000</v>
      </c>
      <c r="I61" s="106">
        <f t="shared" ref="I61:K61" si="1">I14+I48+I58+I59</f>
        <v>5118000000</v>
      </c>
      <c r="J61" s="106">
        <f t="shared" si="1"/>
        <v>4111000000</v>
      </c>
      <c r="K61" s="106">
        <f t="shared" si="1"/>
        <v>4111000000</v>
      </c>
    </row>
    <row r="62" spans="1:11" ht="12.75" customHeight="1" x14ac:dyDescent="0.2">
      <c r="A62" s="295" t="s">
        <v>364</v>
      </c>
      <c r="B62" s="295"/>
      <c r="C62" s="295"/>
      <c r="D62" s="295"/>
      <c r="E62" s="295"/>
      <c r="F62" s="295"/>
      <c r="G62" s="15">
        <v>55</v>
      </c>
      <c r="H62" s="106">
        <f>H60-H61</f>
        <v>-975000000</v>
      </c>
      <c r="I62" s="106">
        <f t="shared" ref="I62:K62" si="2">I60-I61</f>
        <v>-975000000</v>
      </c>
      <c r="J62" s="106">
        <f t="shared" si="2"/>
        <v>57000000</v>
      </c>
      <c r="K62" s="106">
        <f t="shared" si="2"/>
        <v>57000000</v>
      </c>
    </row>
    <row r="63" spans="1:11" ht="12.75" customHeight="1" x14ac:dyDescent="0.2">
      <c r="A63" s="300" t="s">
        <v>365</v>
      </c>
      <c r="B63" s="300"/>
      <c r="C63" s="300"/>
      <c r="D63" s="300"/>
      <c r="E63" s="300"/>
      <c r="F63" s="300"/>
      <c r="G63" s="15">
        <v>56</v>
      </c>
      <c r="H63" s="106">
        <f>+IF((H60-H61)&gt;0,(H60-H61),0)</f>
        <v>0</v>
      </c>
      <c r="I63" s="106">
        <f t="shared" ref="I63:K63" si="3">+IF((I60-I61)&gt;0,(I60-I61),0)</f>
        <v>0</v>
      </c>
      <c r="J63" s="106">
        <f t="shared" si="3"/>
        <v>57000000</v>
      </c>
      <c r="K63" s="106">
        <f t="shared" si="3"/>
        <v>57000000</v>
      </c>
    </row>
    <row r="64" spans="1:11" ht="12.75" customHeight="1" x14ac:dyDescent="0.2">
      <c r="A64" s="300" t="s">
        <v>366</v>
      </c>
      <c r="B64" s="300"/>
      <c r="C64" s="300"/>
      <c r="D64" s="300"/>
      <c r="E64" s="300"/>
      <c r="F64" s="300"/>
      <c r="G64" s="15">
        <v>57</v>
      </c>
      <c r="H64" s="106">
        <f>+IF((H60-H61)&lt;0,(H60-H61),0)</f>
        <v>-975000000</v>
      </c>
      <c r="I64" s="106">
        <f t="shared" ref="I64:K64" si="4">+IF((I60-I61)&lt;0,(I60-I61),0)</f>
        <v>-975000000</v>
      </c>
      <c r="J64" s="106">
        <f t="shared" si="4"/>
        <v>0</v>
      </c>
      <c r="K64" s="106">
        <f t="shared" si="4"/>
        <v>0</v>
      </c>
    </row>
    <row r="65" spans="1:11" ht="12.75" customHeight="1" x14ac:dyDescent="0.2">
      <c r="A65" s="301" t="s">
        <v>111</v>
      </c>
      <c r="B65" s="301"/>
      <c r="C65" s="301"/>
      <c r="D65" s="301"/>
      <c r="E65" s="301"/>
      <c r="F65" s="301"/>
      <c r="G65" s="14">
        <v>58</v>
      </c>
      <c r="H65" s="22">
        <v>-178000000</v>
      </c>
      <c r="I65" s="22">
        <v>-178000000</v>
      </c>
      <c r="J65" s="107">
        <v>7000000</v>
      </c>
      <c r="K65" s="107">
        <v>7000000</v>
      </c>
    </row>
    <row r="66" spans="1:11" ht="12.75" customHeight="1" x14ac:dyDescent="0.2">
      <c r="A66" s="295" t="s">
        <v>367</v>
      </c>
      <c r="B66" s="295"/>
      <c r="C66" s="295"/>
      <c r="D66" s="295"/>
      <c r="E66" s="295"/>
      <c r="F66" s="295"/>
      <c r="G66" s="15">
        <v>59</v>
      </c>
      <c r="H66" s="106">
        <f>H62-H65</f>
        <v>-797000000</v>
      </c>
      <c r="I66" s="106">
        <f t="shared" ref="I66:K66" si="5">I62-I65</f>
        <v>-797000000</v>
      </c>
      <c r="J66" s="106">
        <f t="shared" si="5"/>
        <v>50000000</v>
      </c>
      <c r="K66" s="106">
        <f t="shared" si="5"/>
        <v>50000000</v>
      </c>
    </row>
    <row r="67" spans="1:11" ht="12.75" customHeight="1" x14ac:dyDescent="0.2">
      <c r="A67" s="300" t="s">
        <v>368</v>
      </c>
      <c r="B67" s="300"/>
      <c r="C67" s="300"/>
      <c r="D67" s="300"/>
      <c r="E67" s="300"/>
      <c r="F67" s="300"/>
      <c r="G67" s="15">
        <v>60</v>
      </c>
      <c r="H67" s="106">
        <f>+IF((H62-H65)&gt;0,(H62-H65),0)</f>
        <v>0</v>
      </c>
      <c r="I67" s="106">
        <f t="shared" ref="I67:K67" si="6">+IF((I62-I65)&gt;0,(I62-I65),0)</f>
        <v>0</v>
      </c>
      <c r="J67" s="106">
        <f t="shared" si="6"/>
        <v>50000000</v>
      </c>
      <c r="K67" s="106">
        <f t="shared" si="6"/>
        <v>50000000</v>
      </c>
    </row>
    <row r="68" spans="1:11" ht="12.75" customHeight="1" x14ac:dyDescent="0.2">
      <c r="A68" s="300" t="s">
        <v>369</v>
      </c>
      <c r="B68" s="300"/>
      <c r="C68" s="300"/>
      <c r="D68" s="300"/>
      <c r="E68" s="300"/>
      <c r="F68" s="300"/>
      <c r="G68" s="15">
        <v>61</v>
      </c>
      <c r="H68" s="106">
        <f>+IF((H62-H65)&lt;0,(H62-H65),0)</f>
        <v>-797000000</v>
      </c>
      <c r="I68" s="106">
        <f t="shared" ref="I68:K68" si="7">+IF((I62-I65)&lt;0,(I62-I65),0)</f>
        <v>-797000000</v>
      </c>
      <c r="J68" s="106">
        <f t="shared" si="7"/>
        <v>0</v>
      </c>
      <c r="K68" s="106">
        <f t="shared" si="7"/>
        <v>0</v>
      </c>
    </row>
    <row r="69" spans="1:11" x14ac:dyDescent="0.2">
      <c r="A69" s="302" t="s">
        <v>152</v>
      </c>
      <c r="B69" s="302"/>
      <c r="C69" s="302"/>
      <c r="D69" s="302"/>
      <c r="E69" s="302"/>
      <c r="F69" s="302"/>
      <c r="G69" s="303"/>
      <c r="H69" s="303"/>
      <c r="I69" s="303"/>
      <c r="J69" s="304"/>
      <c r="K69" s="304"/>
    </row>
    <row r="70" spans="1:11" ht="22.15" customHeight="1" x14ac:dyDescent="0.2">
      <c r="A70" s="295" t="s">
        <v>370</v>
      </c>
      <c r="B70" s="295"/>
      <c r="C70" s="295"/>
      <c r="D70" s="295"/>
      <c r="E70" s="295"/>
      <c r="F70" s="295"/>
      <c r="G70" s="15">
        <v>62</v>
      </c>
      <c r="H70" s="106">
        <f>H71-H72</f>
        <v>0</v>
      </c>
      <c r="I70" s="106">
        <f>I71-I72</f>
        <v>0</v>
      </c>
      <c r="J70" s="106">
        <f>J71-J72</f>
        <v>0</v>
      </c>
      <c r="K70" s="106">
        <f>K71-K72</f>
        <v>0</v>
      </c>
    </row>
    <row r="71" spans="1:11" ht="12.75" customHeight="1" x14ac:dyDescent="0.2">
      <c r="A71" s="299" t="s">
        <v>153</v>
      </c>
      <c r="B71" s="299"/>
      <c r="C71" s="299"/>
      <c r="D71" s="299"/>
      <c r="E71" s="299"/>
      <c r="F71" s="299"/>
      <c r="G71" s="14">
        <v>63</v>
      </c>
      <c r="H71" s="22">
        <v>0</v>
      </c>
      <c r="I71" s="22">
        <v>0</v>
      </c>
      <c r="J71" s="22">
        <v>0</v>
      </c>
      <c r="K71" s="22">
        <v>0</v>
      </c>
    </row>
    <row r="72" spans="1:11" ht="12.75" customHeight="1" x14ac:dyDescent="0.2">
      <c r="A72" s="299" t="s">
        <v>154</v>
      </c>
      <c r="B72" s="299"/>
      <c r="C72" s="299"/>
      <c r="D72" s="299"/>
      <c r="E72" s="299"/>
      <c r="F72" s="299"/>
      <c r="G72" s="14">
        <v>64</v>
      </c>
      <c r="H72" s="22">
        <v>0</v>
      </c>
      <c r="I72" s="22">
        <v>0</v>
      </c>
      <c r="J72" s="22">
        <v>0</v>
      </c>
      <c r="K72" s="22">
        <v>0</v>
      </c>
    </row>
    <row r="73" spans="1:11" ht="12.75" customHeight="1" x14ac:dyDescent="0.2">
      <c r="A73" s="301" t="s">
        <v>155</v>
      </c>
      <c r="B73" s="301"/>
      <c r="C73" s="301"/>
      <c r="D73" s="301"/>
      <c r="E73" s="301"/>
      <c r="F73" s="301"/>
      <c r="G73" s="14">
        <v>65</v>
      </c>
      <c r="H73" s="22">
        <v>0</v>
      </c>
      <c r="I73" s="22">
        <v>0</v>
      </c>
      <c r="J73" s="22">
        <v>0</v>
      </c>
      <c r="K73" s="22">
        <v>0</v>
      </c>
    </row>
    <row r="74" spans="1:11" ht="12.75" customHeight="1" x14ac:dyDescent="0.2">
      <c r="A74" s="300" t="s">
        <v>371</v>
      </c>
      <c r="B74" s="300"/>
      <c r="C74" s="300"/>
      <c r="D74" s="300"/>
      <c r="E74" s="300"/>
      <c r="F74" s="300"/>
      <c r="G74" s="15">
        <v>66</v>
      </c>
      <c r="H74" s="128"/>
      <c r="I74" s="128"/>
      <c r="J74" s="128"/>
      <c r="K74" s="128"/>
    </row>
    <row r="75" spans="1:11" ht="12.75" customHeight="1" x14ac:dyDescent="0.2">
      <c r="A75" s="300" t="s">
        <v>372</v>
      </c>
      <c r="B75" s="300"/>
      <c r="C75" s="300"/>
      <c r="D75" s="300"/>
      <c r="E75" s="300"/>
      <c r="F75" s="300"/>
      <c r="G75" s="15">
        <v>67</v>
      </c>
      <c r="H75" s="128"/>
      <c r="I75" s="128"/>
      <c r="J75" s="128"/>
      <c r="K75" s="128"/>
    </row>
    <row r="76" spans="1:11" x14ac:dyDescent="0.2">
      <c r="A76" s="302" t="s">
        <v>156</v>
      </c>
      <c r="B76" s="302"/>
      <c r="C76" s="302"/>
      <c r="D76" s="302"/>
      <c r="E76" s="302"/>
      <c r="F76" s="302"/>
      <c r="G76" s="303"/>
      <c r="H76" s="303"/>
      <c r="I76" s="303"/>
      <c r="J76" s="304"/>
      <c r="K76" s="304"/>
    </row>
    <row r="77" spans="1:11" ht="12.75" customHeight="1" x14ac:dyDescent="0.2">
      <c r="A77" s="295" t="s">
        <v>373</v>
      </c>
      <c r="B77" s="295"/>
      <c r="C77" s="295"/>
      <c r="D77" s="295"/>
      <c r="E77" s="295"/>
      <c r="F77" s="295"/>
      <c r="G77" s="15">
        <v>68</v>
      </c>
      <c r="H77" s="128"/>
      <c r="I77" s="128"/>
      <c r="J77" s="128"/>
      <c r="K77" s="128"/>
    </row>
    <row r="78" spans="1:11" ht="12.75" customHeight="1" x14ac:dyDescent="0.2">
      <c r="A78" s="305" t="s">
        <v>374</v>
      </c>
      <c r="B78" s="305"/>
      <c r="C78" s="305"/>
      <c r="D78" s="305"/>
      <c r="E78" s="305"/>
      <c r="F78" s="305"/>
      <c r="G78" s="94">
        <v>69</v>
      </c>
      <c r="H78" s="22">
        <v>0</v>
      </c>
      <c r="I78" s="22">
        <v>0</v>
      </c>
      <c r="J78" s="22">
        <v>0</v>
      </c>
      <c r="K78" s="22">
        <v>0</v>
      </c>
    </row>
    <row r="79" spans="1:11" ht="12.75" customHeight="1" x14ac:dyDescent="0.2">
      <c r="A79" s="305" t="s">
        <v>375</v>
      </c>
      <c r="B79" s="305"/>
      <c r="C79" s="305"/>
      <c r="D79" s="305"/>
      <c r="E79" s="305"/>
      <c r="F79" s="305"/>
      <c r="G79" s="94">
        <v>70</v>
      </c>
      <c r="H79" s="22">
        <v>0</v>
      </c>
      <c r="I79" s="22">
        <v>0</v>
      </c>
      <c r="J79" s="22">
        <v>0</v>
      </c>
      <c r="K79" s="22">
        <v>0</v>
      </c>
    </row>
    <row r="80" spans="1:11" ht="12.75" customHeight="1" x14ac:dyDescent="0.2">
      <c r="A80" s="295" t="s">
        <v>376</v>
      </c>
      <c r="B80" s="295"/>
      <c r="C80" s="295"/>
      <c r="D80" s="295"/>
      <c r="E80" s="295"/>
      <c r="F80" s="295"/>
      <c r="G80" s="15">
        <v>71</v>
      </c>
      <c r="H80" s="128"/>
      <c r="I80" s="128"/>
      <c r="J80" s="128"/>
      <c r="K80" s="128"/>
    </row>
    <row r="81" spans="1:11" ht="12.75" customHeight="1" x14ac:dyDescent="0.2">
      <c r="A81" s="295" t="s">
        <v>377</v>
      </c>
      <c r="B81" s="295"/>
      <c r="C81" s="295"/>
      <c r="D81" s="295"/>
      <c r="E81" s="295"/>
      <c r="F81" s="295"/>
      <c r="G81" s="15">
        <v>72</v>
      </c>
      <c r="H81" s="128"/>
      <c r="I81" s="128"/>
      <c r="J81" s="128"/>
      <c r="K81" s="128"/>
    </row>
    <row r="82" spans="1:11" ht="12.75" customHeight="1" x14ac:dyDescent="0.2">
      <c r="A82" s="300" t="s">
        <v>378</v>
      </c>
      <c r="B82" s="300"/>
      <c r="C82" s="300"/>
      <c r="D82" s="300"/>
      <c r="E82" s="300"/>
      <c r="F82" s="300"/>
      <c r="G82" s="15">
        <v>73</v>
      </c>
      <c r="H82" s="128"/>
      <c r="I82" s="128"/>
      <c r="J82" s="128"/>
      <c r="K82" s="128"/>
    </row>
    <row r="83" spans="1:11" ht="12.75" customHeight="1" x14ac:dyDescent="0.2">
      <c r="A83" s="300" t="s">
        <v>379</v>
      </c>
      <c r="B83" s="300"/>
      <c r="C83" s="300"/>
      <c r="D83" s="300"/>
      <c r="E83" s="300"/>
      <c r="F83" s="300"/>
      <c r="G83" s="15">
        <v>74</v>
      </c>
      <c r="H83" s="128"/>
      <c r="I83" s="128"/>
      <c r="J83" s="128"/>
      <c r="K83" s="128"/>
    </row>
    <row r="84" spans="1:11" x14ac:dyDescent="0.2">
      <c r="A84" s="302" t="s">
        <v>112</v>
      </c>
      <c r="B84" s="302"/>
      <c r="C84" s="302"/>
      <c r="D84" s="302"/>
      <c r="E84" s="302"/>
      <c r="F84" s="302"/>
      <c r="G84" s="303"/>
      <c r="H84" s="303"/>
      <c r="I84" s="303"/>
      <c r="J84" s="304"/>
      <c r="K84" s="304"/>
    </row>
    <row r="85" spans="1:11" ht="12.75" customHeight="1" x14ac:dyDescent="0.2">
      <c r="A85" s="306" t="s">
        <v>380</v>
      </c>
      <c r="B85" s="306"/>
      <c r="C85" s="306"/>
      <c r="D85" s="306"/>
      <c r="E85" s="306"/>
      <c r="F85" s="306"/>
      <c r="G85" s="15">
        <v>75</v>
      </c>
      <c r="H85" s="108">
        <f>H86+H87</f>
        <v>-797000000</v>
      </c>
      <c r="I85" s="108">
        <f>I86+I87</f>
        <v>-797000000</v>
      </c>
      <c r="J85" s="108">
        <f>J86+J87</f>
        <v>50000000</v>
      </c>
      <c r="K85" s="108">
        <f>K86+K87</f>
        <v>50000000</v>
      </c>
    </row>
    <row r="86" spans="1:11" ht="12.75" customHeight="1" x14ac:dyDescent="0.2">
      <c r="A86" s="307" t="s">
        <v>157</v>
      </c>
      <c r="B86" s="307"/>
      <c r="C86" s="307"/>
      <c r="D86" s="307"/>
      <c r="E86" s="307"/>
      <c r="F86" s="307"/>
      <c r="G86" s="14">
        <v>76</v>
      </c>
      <c r="H86" s="130">
        <v>-798000000</v>
      </c>
      <c r="I86" s="130">
        <v>-798000000</v>
      </c>
      <c r="J86" s="109">
        <v>50000000</v>
      </c>
      <c r="K86" s="109">
        <v>50000000</v>
      </c>
    </row>
    <row r="87" spans="1:11" ht="12.75" customHeight="1" x14ac:dyDescent="0.2">
      <c r="A87" s="307" t="s">
        <v>158</v>
      </c>
      <c r="B87" s="307"/>
      <c r="C87" s="307"/>
      <c r="D87" s="307"/>
      <c r="E87" s="307"/>
      <c r="F87" s="307"/>
      <c r="G87" s="14">
        <v>77</v>
      </c>
      <c r="H87" s="130">
        <v>1000000</v>
      </c>
      <c r="I87" s="130">
        <v>1000000</v>
      </c>
      <c r="J87" s="109">
        <v>0</v>
      </c>
      <c r="K87" s="109">
        <v>0</v>
      </c>
    </row>
    <row r="88" spans="1:11" x14ac:dyDescent="0.2">
      <c r="A88" s="308" t="s">
        <v>114</v>
      </c>
      <c r="B88" s="308"/>
      <c r="C88" s="308"/>
      <c r="D88" s="308"/>
      <c r="E88" s="308"/>
      <c r="F88" s="308"/>
      <c r="G88" s="309"/>
      <c r="H88" s="309"/>
      <c r="I88" s="309"/>
      <c r="J88" s="304"/>
      <c r="K88" s="304"/>
    </row>
    <row r="89" spans="1:11" ht="12.75" customHeight="1" x14ac:dyDescent="0.2">
      <c r="A89" s="277" t="s">
        <v>159</v>
      </c>
      <c r="B89" s="277"/>
      <c r="C89" s="277"/>
      <c r="D89" s="277"/>
      <c r="E89" s="277"/>
      <c r="F89" s="277"/>
      <c r="G89" s="14">
        <v>78</v>
      </c>
      <c r="H89" s="130">
        <v>-797000000</v>
      </c>
      <c r="I89" s="130">
        <v>-797000000</v>
      </c>
      <c r="J89" s="109">
        <v>50000000</v>
      </c>
      <c r="K89" s="109">
        <v>50000000</v>
      </c>
    </row>
    <row r="90" spans="1:11" ht="24" customHeight="1" x14ac:dyDescent="0.2">
      <c r="A90" s="262" t="s">
        <v>436</v>
      </c>
      <c r="B90" s="262"/>
      <c r="C90" s="262"/>
      <c r="D90" s="262"/>
      <c r="E90" s="262"/>
      <c r="F90" s="262"/>
      <c r="G90" s="15">
        <v>79</v>
      </c>
      <c r="H90" s="126">
        <f>H91+H98</f>
        <v>-54000000</v>
      </c>
      <c r="I90" s="126">
        <f>I91+I98</f>
        <v>-54000000</v>
      </c>
      <c r="J90" s="126">
        <f t="shared" ref="J90:K90" si="8">J91+J98</f>
        <v>32000000</v>
      </c>
      <c r="K90" s="126">
        <f t="shared" si="8"/>
        <v>32000000</v>
      </c>
    </row>
    <row r="91" spans="1:11" ht="24" customHeight="1" x14ac:dyDescent="0.2">
      <c r="A91" s="310" t="s">
        <v>443</v>
      </c>
      <c r="B91" s="310"/>
      <c r="C91" s="310"/>
      <c r="D91" s="310"/>
      <c r="E91" s="310"/>
      <c r="F91" s="310"/>
      <c r="G91" s="15">
        <v>80</v>
      </c>
      <c r="H91" s="126">
        <f>SUM(H92:H96)</f>
        <v>0</v>
      </c>
      <c r="I91" s="126">
        <f>SUM(I92:I96)</f>
        <v>0</v>
      </c>
      <c r="J91" s="126">
        <f t="shared" ref="J91:K91" si="9">SUM(J92:J96)</f>
        <v>0</v>
      </c>
      <c r="K91" s="126">
        <f t="shared" si="9"/>
        <v>0</v>
      </c>
    </row>
    <row r="92" spans="1:11" ht="25.5" customHeight="1" x14ac:dyDescent="0.2">
      <c r="A92" s="299" t="s">
        <v>381</v>
      </c>
      <c r="B92" s="299"/>
      <c r="C92" s="299"/>
      <c r="D92" s="299"/>
      <c r="E92" s="299"/>
      <c r="F92" s="299"/>
      <c r="G92" s="15">
        <v>81</v>
      </c>
      <c r="H92" s="109">
        <v>0</v>
      </c>
      <c r="I92" s="109">
        <v>0</v>
      </c>
      <c r="J92" s="109">
        <v>0</v>
      </c>
      <c r="K92" s="109">
        <v>0</v>
      </c>
    </row>
    <row r="93" spans="1:11" ht="38.25" customHeight="1" x14ac:dyDescent="0.2">
      <c r="A93" s="299" t="s">
        <v>382</v>
      </c>
      <c r="B93" s="299"/>
      <c r="C93" s="299"/>
      <c r="D93" s="299"/>
      <c r="E93" s="299"/>
      <c r="F93" s="299"/>
      <c r="G93" s="15">
        <v>82</v>
      </c>
      <c r="H93" s="109">
        <v>0</v>
      </c>
      <c r="I93" s="109">
        <v>0</v>
      </c>
      <c r="J93" s="109">
        <v>0</v>
      </c>
      <c r="K93" s="109">
        <v>0</v>
      </c>
    </row>
    <row r="94" spans="1:11" ht="38.25" customHeight="1" x14ac:dyDescent="0.2">
      <c r="A94" s="299" t="s">
        <v>383</v>
      </c>
      <c r="B94" s="299"/>
      <c r="C94" s="299"/>
      <c r="D94" s="299"/>
      <c r="E94" s="299"/>
      <c r="F94" s="299"/>
      <c r="G94" s="15">
        <v>83</v>
      </c>
      <c r="H94" s="109">
        <v>0</v>
      </c>
      <c r="I94" s="109">
        <v>0</v>
      </c>
      <c r="J94" s="109">
        <v>0</v>
      </c>
      <c r="K94" s="109">
        <v>0</v>
      </c>
    </row>
    <row r="95" spans="1:11" x14ac:dyDescent="0.2">
      <c r="A95" s="299" t="s">
        <v>384</v>
      </c>
      <c r="B95" s="299"/>
      <c r="C95" s="299"/>
      <c r="D95" s="299"/>
      <c r="E95" s="299"/>
      <c r="F95" s="299"/>
      <c r="G95" s="15">
        <v>84</v>
      </c>
      <c r="H95" s="109">
        <v>0</v>
      </c>
      <c r="I95" s="109">
        <v>0</v>
      </c>
      <c r="J95" s="109">
        <v>0</v>
      </c>
      <c r="K95" s="109">
        <v>0</v>
      </c>
    </row>
    <row r="96" spans="1:11" x14ac:dyDescent="0.2">
      <c r="A96" s="299" t="s">
        <v>385</v>
      </c>
      <c r="B96" s="299"/>
      <c r="C96" s="299"/>
      <c r="D96" s="299"/>
      <c r="E96" s="299"/>
      <c r="F96" s="299"/>
      <c r="G96" s="15">
        <v>85</v>
      </c>
      <c r="H96" s="109">
        <v>0</v>
      </c>
      <c r="I96" s="109">
        <v>0</v>
      </c>
      <c r="J96" s="109">
        <v>0</v>
      </c>
      <c r="K96" s="109">
        <v>0</v>
      </c>
    </row>
    <row r="97" spans="1:11" ht="26.25" customHeight="1" x14ac:dyDescent="0.2">
      <c r="A97" s="299" t="s">
        <v>386</v>
      </c>
      <c r="B97" s="299"/>
      <c r="C97" s="299"/>
      <c r="D97" s="299"/>
      <c r="E97" s="299"/>
      <c r="F97" s="299"/>
      <c r="G97" s="15">
        <v>86</v>
      </c>
      <c r="H97" s="109">
        <v>0</v>
      </c>
      <c r="I97" s="109">
        <v>0</v>
      </c>
      <c r="J97" s="109">
        <v>0</v>
      </c>
      <c r="K97" s="109">
        <v>0</v>
      </c>
    </row>
    <row r="98" spans="1:11" ht="25.5" customHeight="1" x14ac:dyDescent="0.2">
      <c r="A98" s="310" t="s">
        <v>437</v>
      </c>
      <c r="B98" s="310"/>
      <c r="C98" s="310"/>
      <c r="D98" s="310"/>
      <c r="E98" s="310"/>
      <c r="F98" s="310"/>
      <c r="G98" s="15">
        <v>87</v>
      </c>
      <c r="H98" s="126">
        <f>SUM(H99:H106)</f>
        <v>-54000000</v>
      </c>
      <c r="I98" s="126">
        <f>SUM(I99:I106)</f>
        <v>-54000000</v>
      </c>
      <c r="J98" s="126">
        <f t="shared" ref="J98:K98" si="10">SUM(J99:J106)</f>
        <v>32000000</v>
      </c>
      <c r="K98" s="126">
        <f t="shared" si="10"/>
        <v>32000000</v>
      </c>
    </row>
    <row r="99" spans="1:11" x14ac:dyDescent="0.2">
      <c r="A99" s="311" t="s">
        <v>160</v>
      </c>
      <c r="B99" s="311"/>
      <c r="C99" s="311"/>
      <c r="D99" s="311"/>
      <c r="E99" s="311"/>
      <c r="F99" s="311"/>
      <c r="G99" s="14">
        <v>88</v>
      </c>
      <c r="H99" s="130">
        <v>44000000</v>
      </c>
      <c r="I99" s="130">
        <v>44000000</v>
      </c>
      <c r="J99" s="109">
        <v>26000000</v>
      </c>
      <c r="K99" s="109">
        <v>26000000</v>
      </c>
    </row>
    <row r="100" spans="1:11" ht="36" customHeight="1" x14ac:dyDescent="0.2">
      <c r="A100" s="299" t="s">
        <v>387</v>
      </c>
      <c r="B100" s="299"/>
      <c r="C100" s="299"/>
      <c r="D100" s="299"/>
      <c r="E100" s="299"/>
      <c r="F100" s="299"/>
      <c r="G100" s="14">
        <v>89</v>
      </c>
      <c r="H100" s="109">
        <v>-98000000</v>
      </c>
      <c r="I100" s="109">
        <v>-98000000</v>
      </c>
      <c r="J100" s="109">
        <v>6000000</v>
      </c>
      <c r="K100" s="109">
        <v>6000000</v>
      </c>
    </row>
    <row r="101" spans="1:11" ht="22.15" customHeight="1" x14ac:dyDescent="0.2">
      <c r="A101" s="311" t="s">
        <v>161</v>
      </c>
      <c r="B101" s="311"/>
      <c r="C101" s="311"/>
      <c r="D101" s="311"/>
      <c r="E101" s="311"/>
      <c r="F101" s="311"/>
      <c r="G101" s="14">
        <v>90</v>
      </c>
      <c r="H101" s="109">
        <v>0</v>
      </c>
      <c r="I101" s="109">
        <v>0</v>
      </c>
      <c r="J101" s="109"/>
      <c r="K101" s="109"/>
    </row>
    <row r="102" spans="1:11" ht="22.15" customHeight="1" x14ac:dyDescent="0.2">
      <c r="A102" s="311" t="s">
        <v>162</v>
      </c>
      <c r="B102" s="311"/>
      <c r="C102" s="311"/>
      <c r="D102" s="311"/>
      <c r="E102" s="311"/>
      <c r="F102" s="311"/>
      <c r="G102" s="14">
        <v>91</v>
      </c>
      <c r="H102" s="109">
        <v>0</v>
      </c>
      <c r="I102" s="109">
        <v>0</v>
      </c>
      <c r="J102" s="109"/>
      <c r="K102" s="109"/>
    </row>
    <row r="103" spans="1:11" ht="22.15" customHeight="1" x14ac:dyDescent="0.2">
      <c r="A103" s="311" t="s">
        <v>163</v>
      </c>
      <c r="B103" s="311"/>
      <c r="C103" s="311"/>
      <c r="D103" s="311"/>
      <c r="E103" s="311"/>
      <c r="F103" s="311"/>
      <c r="G103" s="14">
        <v>92</v>
      </c>
      <c r="H103" s="109">
        <v>0</v>
      </c>
      <c r="I103" s="109">
        <v>0</v>
      </c>
      <c r="J103" s="109"/>
      <c r="K103" s="109"/>
    </row>
    <row r="104" spans="1:11" ht="12.75" customHeight="1" x14ac:dyDescent="0.2">
      <c r="A104" s="299" t="s">
        <v>388</v>
      </c>
      <c r="B104" s="299"/>
      <c r="C104" s="299"/>
      <c r="D104" s="299"/>
      <c r="E104" s="299"/>
      <c r="F104" s="299"/>
      <c r="G104" s="14">
        <v>93</v>
      </c>
      <c r="H104" s="109">
        <v>0</v>
      </c>
      <c r="I104" s="109">
        <v>0</v>
      </c>
      <c r="J104" s="109"/>
      <c r="K104" s="109"/>
    </row>
    <row r="105" spans="1:11" ht="26.25" customHeight="1" x14ac:dyDescent="0.2">
      <c r="A105" s="299" t="s">
        <v>389</v>
      </c>
      <c r="B105" s="299"/>
      <c r="C105" s="299"/>
      <c r="D105" s="299"/>
      <c r="E105" s="299"/>
      <c r="F105" s="299"/>
      <c r="G105" s="14">
        <v>94</v>
      </c>
      <c r="H105" s="109">
        <v>0</v>
      </c>
      <c r="I105" s="109">
        <v>0</v>
      </c>
      <c r="J105" s="109"/>
      <c r="K105" s="109"/>
    </row>
    <row r="106" spans="1:11" x14ac:dyDescent="0.2">
      <c r="A106" s="299" t="s">
        <v>390</v>
      </c>
      <c r="B106" s="299"/>
      <c r="C106" s="299"/>
      <c r="D106" s="299"/>
      <c r="E106" s="299"/>
      <c r="F106" s="299"/>
      <c r="G106" s="14">
        <v>95</v>
      </c>
      <c r="H106" s="109">
        <v>0</v>
      </c>
      <c r="I106" s="109">
        <v>0</v>
      </c>
      <c r="J106" s="109"/>
      <c r="K106" s="109"/>
    </row>
    <row r="107" spans="1:11" ht="24.75" customHeight="1" x14ac:dyDescent="0.2">
      <c r="A107" s="299" t="s">
        <v>391</v>
      </c>
      <c r="B107" s="299"/>
      <c r="C107" s="299"/>
      <c r="D107" s="299"/>
      <c r="E107" s="299"/>
      <c r="F107" s="299"/>
      <c r="G107" s="14">
        <v>96</v>
      </c>
      <c r="H107" s="109">
        <v>0</v>
      </c>
      <c r="I107" s="109">
        <v>0</v>
      </c>
      <c r="J107" s="109"/>
      <c r="K107" s="109"/>
    </row>
    <row r="108" spans="1:11" ht="22.9" customHeight="1" x14ac:dyDescent="0.2">
      <c r="A108" s="262" t="s">
        <v>438</v>
      </c>
      <c r="B108" s="262"/>
      <c r="C108" s="262"/>
      <c r="D108" s="262"/>
      <c r="E108" s="262"/>
      <c r="F108" s="262"/>
      <c r="G108" s="15">
        <v>97</v>
      </c>
      <c r="H108" s="126">
        <f>H91+H98-H107-H97</f>
        <v>-54000000</v>
      </c>
      <c r="I108" s="126">
        <f>I91+I98-I107-I97</f>
        <v>-54000000</v>
      </c>
      <c r="J108" s="126">
        <f t="shared" ref="J108:K108" si="11">J91+J98-J107-J97</f>
        <v>32000000</v>
      </c>
      <c r="K108" s="126">
        <f t="shared" si="11"/>
        <v>32000000</v>
      </c>
    </row>
    <row r="109" spans="1:11" ht="12.75" customHeight="1" x14ac:dyDescent="0.2">
      <c r="A109" s="262" t="s">
        <v>392</v>
      </c>
      <c r="B109" s="262"/>
      <c r="C109" s="262"/>
      <c r="D109" s="262"/>
      <c r="E109" s="262"/>
      <c r="F109" s="262"/>
      <c r="G109" s="15">
        <v>98</v>
      </c>
      <c r="H109" s="108">
        <f>H89+H108</f>
        <v>-851000000</v>
      </c>
      <c r="I109" s="108">
        <f>I89+I108</f>
        <v>-851000000</v>
      </c>
      <c r="J109" s="108">
        <f t="shared" ref="J109:K109" si="12">J89+J108</f>
        <v>82000000</v>
      </c>
      <c r="K109" s="108">
        <f t="shared" si="12"/>
        <v>82000000</v>
      </c>
    </row>
    <row r="110" spans="1:11" x14ac:dyDescent="0.2">
      <c r="A110" s="302" t="s">
        <v>164</v>
      </c>
      <c r="B110" s="302"/>
      <c r="C110" s="302"/>
      <c r="D110" s="302"/>
      <c r="E110" s="302"/>
      <c r="F110" s="302"/>
      <c r="G110" s="303"/>
      <c r="H110" s="303"/>
      <c r="I110" s="303"/>
      <c r="J110" s="304"/>
      <c r="K110" s="304"/>
    </row>
    <row r="111" spans="1:11" ht="12.75" customHeight="1" x14ac:dyDescent="0.2">
      <c r="A111" s="306" t="s">
        <v>393</v>
      </c>
      <c r="B111" s="306"/>
      <c r="C111" s="306"/>
      <c r="D111" s="306"/>
      <c r="E111" s="306"/>
      <c r="F111" s="306"/>
      <c r="G111" s="15">
        <v>99</v>
      </c>
      <c r="H111" s="108">
        <f>H112+H113</f>
        <v>-849000000</v>
      </c>
      <c r="I111" s="108">
        <f>I112+I113</f>
        <v>-849000000</v>
      </c>
      <c r="J111" s="108">
        <f>J112+J113</f>
        <v>82000000</v>
      </c>
      <c r="K111" s="108">
        <f>K112+K113</f>
        <v>82000000</v>
      </c>
    </row>
    <row r="112" spans="1:11" ht="12.75" customHeight="1" x14ac:dyDescent="0.2">
      <c r="A112" s="307" t="s">
        <v>113</v>
      </c>
      <c r="B112" s="307"/>
      <c r="C112" s="307"/>
      <c r="D112" s="307"/>
      <c r="E112" s="307"/>
      <c r="F112" s="307"/>
      <c r="G112" s="14">
        <v>100</v>
      </c>
      <c r="H112" s="130">
        <v>-850000000</v>
      </c>
      <c r="I112" s="130">
        <v>-850000000</v>
      </c>
      <c r="J112" s="109">
        <v>82000000</v>
      </c>
      <c r="K112" s="109">
        <v>82000000</v>
      </c>
    </row>
    <row r="113" spans="1:11" ht="12.75" customHeight="1" x14ac:dyDescent="0.2">
      <c r="A113" s="307" t="s">
        <v>165</v>
      </c>
      <c r="B113" s="307"/>
      <c r="C113" s="307"/>
      <c r="D113" s="307"/>
      <c r="E113" s="307"/>
      <c r="F113" s="307"/>
      <c r="G113" s="14">
        <v>101</v>
      </c>
      <c r="H113" s="130">
        <v>1000000</v>
      </c>
      <c r="I113" s="130">
        <v>1000000</v>
      </c>
      <c r="J113" s="109">
        <v>0</v>
      </c>
      <c r="K113" s="109">
        <v>0</v>
      </c>
    </row>
  </sheetData>
  <sheetProtection algorithmName="SHA-512" hashValue="KAWDUR9i7Onh8h8+RTxbVsGooHHaDFxrJLhMzwEEGdHjglMtcVi4ZvE9E7Zu1ABUSF0D+7HYG3LAW+Xse80REQ==" saltValue="1tL2i/j9nb8ICyXtq+EzB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63:K64 H67:K68 H36:K45 H47:K53 H46 J46:K46"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F55" zoomScale="110" zoomScaleNormal="100" workbookViewId="0">
      <selection activeCell="H62" sqref="H62"/>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12" t="s">
        <v>166</v>
      </c>
      <c r="B1" s="313"/>
      <c r="C1" s="313"/>
      <c r="D1" s="313"/>
      <c r="E1" s="313"/>
      <c r="F1" s="313"/>
      <c r="G1" s="313"/>
      <c r="H1" s="313"/>
      <c r="I1" s="313"/>
    </row>
    <row r="2" spans="1:9" x14ac:dyDescent="0.2">
      <c r="A2" s="314" t="s">
        <v>526</v>
      </c>
      <c r="B2" s="266"/>
      <c r="C2" s="266"/>
      <c r="D2" s="266"/>
      <c r="E2" s="266"/>
      <c r="F2" s="266"/>
      <c r="G2" s="266"/>
      <c r="H2" s="266"/>
      <c r="I2" s="266"/>
    </row>
    <row r="3" spans="1:9" x14ac:dyDescent="0.2">
      <c r="A3" s="316" t="s">
        <v>282</v>
      </c>
      <c r="B3" s="317"/>
      <c r="C3" s="317"/>
      <c r="D3" s="317"/>
      <c r="E3" s="317"/>
      <c r="F3" s="317"/>
      <c r="G3" s="317"/>
      <c r="H3" s="317"/>
      <c r="I3" s="317"/>
    </row>
    <row r="4" spans="1:9" x14ac:dyDescent="0.2">
      <c r="A4" s="315" t="s">
        <v>528</v>
      </c>
      <c r="B4" s="270"/>
      <c r="C4" s="270"/>
      <c r="D4" s="270"/>
      <c r="E4" s="270"/>
      <c r="F4" s="270"/>
      <c r="G4" s="270"/>
      <c r="H4" s="270"/>
      <c r="I4" s="271"/>
    </row>
    <row r="5" spans="1:9" ht="23.25" x14ac:dyDescent="0.2">
      <c r="A5" s="320" t="s">
        <v>2</v>
      </c>
      <c r="B5" s="275"/>
      <c r="C5" s="275"/>
      <c r="D5" s="275"/>
      <c r="E5" s="275"/>
      <c r="F5" s="275"/>
      <c r="G5" s="117" t="s">
        <v>103</v>
      </c>
      <c r="H5" s="118" t="s">
        <v>302</v>
      </c>
      <c r="I5" s="118" t="s">
        <v>279</v>
      </c>
    </row>
    <row r="6" spans="1:9" x14ac:dyDescent="0.2">
      <c r="A6" s="321">
        <v>1</v>
      </c>
      <c r="B6" s="275"/>
      <c r="C6" s="275"/>
      <c r="D6" s="275"/>
      <c r="E6" s="275"/>
      <c r="F6" s="275"/>
      <c r="G6" s="119">
        <v>2</v>
      </c>
      <c r="H6" s="118" t="s">
        <v>167</v>
      </c>
      <c r="I6" s="118" t="s">
        <v>168</v>
      </c>
    </row>
    <row r="7" spans="1:9" x14ac:dyDescent="0.2">
      <c r="A7" s="322" t="s">
        <v>169</v>
      </c>
      <c r="B7" s="322"/>
      <c r="C7" s="322"/>
      <c r="D7" s="322"/>
      <c r="E7" s="322"/>
      <c r="F7" s="322"/>
      <c r="G7" s="322"/>
      <c r="H7" s="322"/>
      <c r="I7" s="322"/>
    </row>
    <row r="8" spans="1:9" ht="12.75" customHeight="1" x14ac:dyDescent="0.2">
      <c r="A8" s="260" t="s">
        <v>170</v>
      </c>
      <c r="B8" s="260"/>
      <c r="C8" s="260"/>
      <c r="D8" s="260"/>
      <c r="E8" s="260"/>
      <c r="F8" s="260"/>
      <c r="G8" s="120">
        <v>1</v>
      </c>
      <c r="H8" s="132">
        <v>-797000000</v>
      </c>
      <c r="I8" s="121">
        <v>50000000</v>
      </c>
    </row>
    <row r="9" spans="1:9" ht="12.75" customHeight="1" x14ac:dyDescent="0.2">
      <c r="A9" s="319" t="s">
        <v>171</v>
      </c>
      <c r="B9" s="319"/>
      <c r="C9" s="319"/>
      <c r="D9" s="319"/>
      <c r="E9" s="319"/>
      <c r="F9" s="319"/>
      <c r="G9" s="122">
        <v>2</v>
      </c>
      <c r="H9" s="123">
        <f>H10+H11+H12+H13+H14+H15+H16+H17</f>
        <v>463000000</v>
      </c>
      <c r="I9" s="123">
        <f>I10+I11+I12+I13+I14+I15+I16+I17</f>
        <v>494000000</v>
      </c>
    </row>
    <row r="10" spans="1:9" ht="12.75" customHeight="1" x14ac:dyDescent="0.2">
      <c r="A10" s="296" t="s">
        <v>172</v>
      </c>
      <c r="B10" s="296"/>
      <c r="C10" s="296"/>
      <c r="D10" s="296"/>
      <c r="E10" s="296"/>
      <c r="F10" s="296"/>
      <c r="G10" s="120">
        <v>3</v>
      </c>
      <c r="H10" s="121">
        <v>402000000</v>
      </c>
      <c r="I10" s="121">
        <v>383000000</v>
      </c>
    </row>
    <row r="11" spans="1:9" ht="22.15" customHeight="1" x14ac:dyDescent="0.2">
      <c r="A11" s="296" t="s">
        <v>173</v>
      </c>
      <c r="B11" s="296"/>
      <c r="C11" s="296"/>
      <c r="D11" s="296"/>
      <c r="E11" s="296"/>
      <c r="F11" s="296"/>
      <c r="G11" s="120">
        <v>4</v>
      </c>
      <c r="H11" s="121">
        <v>153000000</v>
      </c>
      <c r="I11" s="121">
        <v>0</v>
      </c>
    </row>
    <row r="12" spans="1:9" ht="23.45" customHeight="1" x14ac:dyDescent="0.2">
      <c r="A12" s="296" t="s">
        <v>174</v>
      </c>
      <c r="B12" s="296"/>
      <c r="C12" s="296"/>
      <c r="D12" s="296"/>
      <c r="E12" s="296"/>
      <c r="F12" s="296"/>
      <c r="G12" s="120">
        <v>5</v>
      </c>
      <c r="H12" s="121">
        <v>-2000000</v>
      </c>
      <c r="I12" s="121">
        <v>0</v>
      </c>
    </row>
    <row r="13" spans="1:9" ht="12.75" customHeight="1" x14ac:dyDescent="0.2">
      <c r="A13" s="296" t="s">
        <v>175</v>
      </c>
      <c r="B13" s="296"/>
      <c r="C13" s="296"/>
      <c r="D13" s="296"/>
      <c r="E13" s="296"/>
      <c r="F13" s="296"/>
      <c r="G13" s="120">
        <v>6</v>
      </c>
      <c r="H13" s="121">
        <v>13000000</v>
      </c>
      <c r="I13" s="121">
        <v>19000000</v>
      </c>
    </row>
    <row r="14" spans="1:9" ht="12.75" customHeight="1" x14ac:dyDescent="0.2">
      <c r="A14" s="296" t="s">
        <v>176</v>
      </c>
      <c r="B14" s="296"/>
      <c r="C14" s="296"/>
      <c r="D14" s="296"/>
      <c r="E14" s="296"/>
      <c r="F14" s="296"/>
      <c r="G14" s="120">
        <v>7</v>
      </c>
      <c r="H14" s="121">
        <v>5000000</v>
      </c>
      <c r="I14" s="121">
        <v>3000000</v>
      </c>
    </row>
    <row r="15" spans="1:9" ht="12.75" customHeight="1" x14ac:dyDescent="0.2">
      <c r="A15" s="296" t="s">
        <v>177</v>
      </c>
      <c r="B15" s="296"/>
      <c r="C15" s="296"/>
      <c r="D15" s="296"/>
      <c r="E15" s="296"/>
      <c r="F15" s="296"/>
      <c r="G15" s="120">
        <v>8</v>
      </c>
      <c r="H15" s="121">
        <v>4000000</v>
      </c>
      <c r="I15" s="121">
        <v>34000000</v>
      </c>
    </row>
    <row r="16" spans="1:9" ht="12.75" customHeight="1" x14ac:dyDescent="0.2">
      <c r="A16" s="296" t="s">
        <v>178</v>
      </c>
      <c r="B16" s="296"/>
      <c r="C16" s="296"/>
      <c r="D16" s="296"/>
      <c r="E16" s="296"/>
      <c r="F16" s="296"/>
      <c r="G16" s="120">
        <v>9</v>
      </c>
      <c r="H16" s="121">
        <v>70000000</v>
      </c>
      <c r="I16" s="121">
        <v>56000000</v>
      </c>
    </row>
    <row r="17" spans="1:9" ht="25.15" customHeight="1" x14ac:dyDescent="0.2">
      <c r="A17" s="296" t="s">
        <v>179</v>
      </c>
      <c r="B17" s="296"/>
      <c r="C17" s="296"/>
      <c r="D17" s="296"/>
      <c r="E17" s="296"/>
      <c r="F17" s="296"/>
      <c r="G17" s="120">
        <v>10</v>
      </c>
      <c r="H17" s="121">
        <v>-182000000</v>
      </c>
      <c r="I17" s="121">
        <v>-1000000</v>
      </c>
    </row>
    <row r="18" spans="1:9" ht="28.15" customHeight="1" x14ac:dyDescent="0.2">
      <c r="A18" s="318" t="s">
        <v>307</v>
      </c>
      <c r="B18" s="318"/>
      <c r="C18" s="318"/>
      <c r="D18" s="318"/>
      <c r="E18" s="318"/>
      <c r="F18" s="318"/>
      <c r="G18" s="122">
        <v>11</v>
      </c>
      <c r="H18" s="123">
        <f>H8+H9</f>
        <v>-334000000</v>
      </c>
      <c r="I18" s="123">
        <f>I8+I9</f>
        <v>544000000</v>
      </c>
    </row>
    <row r="19" spans="1:9" ht="12.75" customHeight="1" x14ac:dyDescent="0.2">
      <c r="A19" s="319" t="s">
        <v>180</v>
      </c>
      <c r="B19" s="319"/>
      <c r="C19" s="319"/>
      <c r="D19" s="319"/>
      <c r="E19" s="319"/>
      <c r="F19" s="319"/>
      <c r="G19" s="122">
        <v>12</v>
      </c>
      <c r="H19" s="123">
        <f>H20+H21+H22+H23</f>
        <v>294000000</v>
      </c>
      <c r="I19" s="123">
        <f>I20+I21+I22+I23</f>
        <v>-689000000</v>
      </c>
    </row>
    <row r="20" spans="1:9" ht="12.75" customHeight="1" x14ac:dyDescent="0.2">
      <c r="A20" s="296" t="s">
        <v>181</v>
      </c>
      <c r="B20" s="296"/>
      <c r="C20" s="296"/>
      <c r="D20" s="296"/>
      <c r="E20" s="296"/>
      <c r="F20" s="296"/>
      <c r="G20" s="120">
        <v>13</v>
      </c>
      <c r="H20" s="121">
        <v>-241000000</v>
      </c>
      <c r="I20" s="121">
        <v>1617000000</v>
      </c>
    </row>
    <row r="21" spans="1:9" ht="12.75" customHeight="1" x14ac:dyDescent="0.2">
      <c r="A21" s="296" t="s">
        <v>182</v>
      </c>
      <c r="B21" s="296"/>
      <c r="C21" s="296"/>
      <c r="D21" s="296"/>
      <c r="E21" s="296"/>
      <c r="F21" s="296"/>
      <c r="G21" s="120">
        <v>14</v>
      </c>
      <c r="H21" s="121">
        <v>212000000</v>
      </c>
      <c r="I21" s="121">
        <v>-1071000000</v>
      </c>
    </row>
    <row r="22" spans="1:9" ht="12.75" customHeight="1" x14ac:dyDescent="0.2">
      <c r="A22" s="296" t="s">
        <v>183</v>
      </c>
      <c r="B22" s="296"/>
      <c r="C22" s="296"/>
      <c r="D22" s="296"/>
      <c r="E22" s="296"/>
      <c r="F22" s="296"/>
      <c r="G22" s="120">
        <v>15</v>
      </c>
      <c r="H22" s="121">
        <v>323000000</v>
      </c>
      <c r="I22" s="121">
        <v>-1235000000</v>
      </c>
    </row>
    <row r="23" spans="1:9" ht="12.75" customHeight="1" x14ac:dyDescent="0.2">
      <c r="A23" s="296" t="s">
        <v>184</v>
      </c>
      <c r="B23" s="296"/>
      <c r="C23" s="296"/>
      <c r="D23" s="296"/>
      <c r="E23" s="296"/>
      <c r="F23" s="296"/>
      <c r="G23" s="120">
        <v>16</v>
      </c>
      <c r="H23" s="121">
        <v>0</v>
      </c>
      <c r="I23" s="121">
        <v>0</v>
      </c>
    </row>
    <row r="24" spans="1:9" ht="12.75" customHeight="1" x14ac:dyDescent="0.2">
      <c r="A24" s="318" t="s">
        <v>185</v>
      </c>
      <c r="B24" s="318"/>
      <c r="C24" s="318"/>
      <c r="D24" s="318"/>
      <c r="E24" s="318"/>
      <c r="F24" s="318"/>
      <c r="G24" s="122">
        <v>17</v>
      </c>
      <c r="H24" s="123">
        <f>H18+H19</f>
        <v>-40000000</v>
      </c>
      <c r="I24" s="123">
        <f>I18+I19</f>
        <v>-145000000</v>
      </c>
    </row>
    <row r="25" spans="1:9" ht="12.75" customHeight="1" x14ac:dyDescent="0.2">
      <c r="A25" s="260" t="s">
        <v>186</v>
      </c>
      <c r="B25" s="260"/>
      <c r="C25" s="260"/>
      <c r="D25" s="260"/>
      <c r="E25" s="260"/>
      <c r="F25" s="260"/>
      <c r="G25" s="120">
        <v>18</v>
      </c>
      <c r="H25" s="121">
        <v>0</v>
      </c>
      <c r="I25" s="121">
        <v>0</v>
      </c>
    </row>
    <row r="26" spans="1:9" ht="12.75" customHeight="1" x14ac:dyDescent="0.2">
      <c r="A26" s="260" t="s">
        <v>187</v>
      </c>
      <c r="B26" s="260"/>
      <c r="C26" s="260"/>
      <c r="D26" s="260"/>
      <c r="E26" s="260"/>
      <c r="F26" s="260"/>
      <c r="G26" s="120">
        <v>19</v>
      </c>
      <c r="H26" s="121">
        <v>-6000000</v>
      </c>
      <c r="I26" s="121">
        <v>-6000000</v>
      </c>
    </row>
    <row r="27" spans="1:9" ht="25.9" customHeight="1" x14ac:dyDescent="0.2">
      <c r="A27" s="323" t="s">
        <v>188</v>
      </c>
      <c r="B27" s="323"/>
      <c r="C27" s="323"/>
      <c r="D27" s="323"/>
      <c r="E27" s="323"/>
      <c r="F27" s="323"/>
      <c r="G27" s="122">
        <v>20</v>
      </c>
      <c r="H27" s="123">
        <f>H24+H25+H26</f>
        <v>-46000000</v>
      </c>
      <c r="I27" s="123">
        <f>I24+I25+I26</f>
        <v>-151000000</v>
      </c>
    </row>
    <row r="28" spans="1:9" x14ac:dyDescent="0.2">
      <c r="A28" s="322" t="s">
        <v>189</v>
      </c>
      <c r="B28" s="322"/>
      <c r="C28" s="322"/>
      <c r="D28" s="322"/>
      <c r="E28" s="322"/>
      <c r="F28" s="322"/>
      <c r="G28" s="322"/>
      <c r="H28" s="322"/>
      <c r="I28" s="322"/>
    </row>
    <row r="29" spans="1:9" ht="30.6" customHeight="1" x14ac:dyDescent="0.2">
      <c r="A29" s="260" t="s">
        <v>190</v>
      </c>
      <c r="B29" s="260"/>
      <c r="C29" s="260"/>
      <c r="D29" s="260"/>
      <c r="E29" s="260"/>
      <c r="F29" s="260"/>
      <c r="G29" s="120">
        <v>21</v>
      </c>
      <c r="H29" s="124">
        <v>1000000</v>
      </c>
      <c r="I29" s="124">
        <v>8000000</v>
      </c>
    </row>
    <row r="30" spans="1:9" ht="12.75" customHeight="1" x14ac:dyDescent="0.2">
      <c r="A30" s="260" t="s">
        <v>191</v>
      </c>
      <c r="B30" s="260"/>
      <c r="C30" s="260"/>
      <c r="D30" s="260"/>
      <c r="E30" s="260"/>
      <c r="F30" s="260"/>
      <c r="G30" s="120">
        <v>22</v>
      </c>
      <c r="H30" s="124">
        <v>18000000</v>
      </c>
      <c r="I30" s="124">
        <v>0</v>
      </c>
    </row>
    <row r="31" spans="1:9" ht="12.75" customHeight="1" x14ac:dyDescent="0.2">
      <c r="A31" s="260" t="s">
        <v>192</v>
      </c>
      <c r="B31" s="260"/>
      <c r="C31" s="260"/>
      <c r="D31" s="260"/>
      <c r="E31" s="260"/>
      <c r="F31" s="260"/>
      <c r="G31" s="120">
        <v>23</v>
      </c>
      <c r="H31" s="124">
        <v>3000000</v>
      </c>
      <c r="I31" s="124">
        <v>8000000</v>
      </c>
    </row>
    <row r="32" spans="1:9" ht="12.75" customHeight="1" x14ac:dyDescent="0.2">
      <c r="A32" s="260" t="s">
        <v>193</v>
      </c>
      <c r="B32" s="260"/>
      <c r="C32" s="260"/>
      <c r="D32" s="260"/>
      <c r="E32" s="260"/>
      <c r="F32" s="260"/>
      <c r="G32" s="120">
        <v>24</v>
      </c>
      <c r="H32" s="124">
        <v>0</v>
      </c>
      <c r="I32" s="124">
        <v>0</v>
      </c>
    </row>
    <row r="33" spans="1:9" ht="12.75" customHeight="1" x14ac:dyDescent="0.2">
      <c r="A33" s="260" t="s">
        <v>194</v>
      </c>
      <c r="B33" s="260"/>
      <c r="C33" s="260"/>
      <c r="D33" s="260"/>
      <c r="E33" s="260"/>
      <c r="F33" s="260"/>
      <c r="G33" s="120">
        <v>25</v>
      </c>
      <c r="H33" s="124">
        <v>0</v>
      </c>
      <c r="I33" s="124">
        <v>0</v>
      </c>
    </row>
    <row r="34" spans="1:9" ht="12.75" customHeight="1" x14ac:dyDescent="0.2">
      <c r="A34" s="260" t="s">
        <v>195</v>
      </c>
      <c r="B34" s="260"/>
      <c r="C34" s="260"/>
      <c r="D34" s="260"/>
      <c r="E34" s="260"/>
      <c r="F34" s="260"/>
      <c r="G34" s="120">
        <v>26</v>
      </c>
      <c r="H34" s="124">
        <v>7000000</v>
      </c>
      <c r="I34" s="124">
        <v>1000000</v>
      </c>
    </row>
    <row r="35" spans="1:9" ht="26.45" customHeight="1" x14ac:dyDescent="0.2">
      <c r="A35" s="318" t="s">
        <v>196</v>
      </c>
      <c r="B35" s="318"/>
      <c r="C35" s="318"/>
      <c r="D35" s="318"/>
      <c r="E35" s="318"/>
      <c r="F35" s="318"/>
      <c r="G35" s="122">
        <v>27</v>
      </c>
      <c r="H35" s="125">
        <f>H29+H30+H31+H32+H33+H34</f>
        <v>29000000</v>
      </c>
      <c r="I35" s="125">
        <f>I29+I30+I31+I32+I33+I34</f>
        <v>17000000</v>
      </c>
    </row>
    <row r="36" spans="1:9" ht="22.9" customHeight="1" x14ac:dyDescent="0.2">
      <c r="A36" s="260" t="s">
        <v>197</v>
      </c>
      <c r="B36" s="260"/>
      <c r="C36" s="260"/>
      <c r="D36" s="260"/>
      <c r="E36" s="260"/>
      <c r="F36" s="260"/>
      <c r="G36" s="120">
        <v>28</v>
      </c>
      <c r="H36" s="124">
        <v>-236000000</v>
      </c>
      <c r="I36" s="124">
        <v>-258000000</v>
      </c>
    </row>
    <row r="37" spans="1:9" ht="12.75" customHeight="1" x14ac:dyDescent="0.2">
      <c r="A37" s="260" t="s">
        <v>198</v>
      </c>
      <c r="B37" s="260"/>
      <c r="C37" s="260"/>
      <c r="D37" s="260"/>
      <c r="E37" s="260"/>
      <c r="F37" s="260"/>
      <c r="G37" s="120">
        <v>29</v>
      </c>
      <c r="H37" s="124">
        <v>0</v>
      </c>
      <c r="I37" s="124">
        <v>0</v>
      </c>
    </row>
    <row r="38" spans="1:9" ht="12.75" customHeight="1" x14ac:dyDescent="0.2">
      <c r="A38" s="260" t="s">
        <v>199</v>
      </c>
      <c r="B38" s="260"/>
      <c r="C38" s="260"/>
      <c r="D38" s="260"/>
      <c r="E38" s="260"/>
      <c r="F38" s="260"/>
      <c r="G38" s="120">
        <v>30</v>
      </c>
      <c r="H38" s="124">
        <v>0</v>
      </c>
      <c r="I38" s="124">
        <v>0</v>
      </c>
    </row>
    <row r="39" spans="1:9" ht="12.75" customHeight="1" x14ac:dyDescent="0.2">
      <c r="A39" s="260" t="s">
        <v>200</v>
      </c>
      <c r="B39" s="260"/>
      <c r="C39" s="260"/>
      <c r="D39" s="260"/>
      <c r="E39" s="260"/>
      <c r="F39" s="260"/>
      <c r="G39" s="120">
        <v>31</v>
      </c>
      <c r="H39" s="124">
        <v>0</v>
      </c>
      <c r="I39" s="124">
        <v>0</v>
      </c>
    </row>
    <row r="40" spans="1:9" ht="12.75" customHeight="1" x14ac:dyDescent="0.2">
      <c r="A40" s="260" t="s">
        <v>201</v>
      </c>
      <c r="B40" s="260"/>
      <c r="C40" s="260"/>
      <c r="D40" s="260"/>
      <c r="E40" s="260"/>
      <c r="F40" s="260"/>
      <c r="G40" s="120">
        <v>32</v>
      </c>
      <c r="H40" s="124">
        <v>0</v>
      </c>
      <c r="I40" s="124">
        <v>0</v>
      </c>
    </row>
    <row r="41" spans="1:9" ht="24" customHeight="1" x14ac:dyDescent="0.2">
      <c r="A41" s="318" t="s">
        <v>202</v>
      </c>
      <c r="B41" s="318"/>
      <c r="C41" s="318"/>
      <c r="D41" s="318"/>
      <c r="E41" s="318"/>
      <c r="F41" s="318"/>
      <c r="G41" s="122">
        <v>33</v>
      </c>
      <c r="H41" s="125">
        <f>H36+H37+H38+H39+H40</f>
        <v>-236000000</v>
      </c>
      <c r="I41" s="125">
        <f>I36+I37+I38+I39+I40</f>
        <v>-258000000</v>
      </c>
    </row>
    <row r="42" spans="1:9" ht="29.45" customHeight="1" x14ac:dyDescent="0.2">
      <c r="A42" s="323" t="s">
        <v>203</v>
      </c>
      <c r="B42" s="323"/>
      <c r="C42" s="323"/>
      <c r="D42" s="323"/>
      <c r="E42" s="323"/>
      <c r="F42" s="323"/>
      <c r="G42" s="122">
        <v>34</v>
      </c>
      <c r="H42" s="125">
        <f>H35+H41</f>
        <v>-207000000</v>
      </c>
      <c r="I42" s="125">
        <f>I35+I41</f>
        <v>-241000000</v>
      </c>
    </row>
    <row r="43" spans="1:9" x14ac:dyDescent="0.2">
      <c r="A43" s="322" t="s">
        <v>204</v>
      </c>
      <c r="B43" s="322"/>
      <c r="C43" s="322"/>
      <c r="D43" s="322"/>
      <c r="E43" s="322"/>
      <c r="F43" s="322"/>
      <c r="G43" s="322"/>
      <c r="H43" s="322"/>
      <c r="I43" s="322"/>
    </row>
    <row r="44" spans="1:9" ht="12.75" customHeight="1" x14ac:dyDescent="0.2">
      <c r="A44" s="260" t="s">
        <v>205</v>
      </c>
      <c r="B44" s="260"/>
      <c r="C44" s="260"/>
      <c r="D44" s="260"/>
      <c r="E44" s="260"/>
      <c r="F44" s="260"/>
      <c r="G44" s="120">
        <v>35</v>
      </c>
      <c r="H44" s="124">
        <v>0</v>
      </c>
      <c r="I44" s="124">
        <v>0</v>
      </c>
    </row>
    <row r="45" spans="1:9" ht="25.15" customHeight="1" x14ac:dyDescent="0.2">
      <c r="A45" s="260" t="s">
        <v>206</v>
      </c>
      <c r="B45" s="260"/>
      <c r="C45" s="260"/>
      <c r="D45" s="260"/>
      <c r="E45" s="260"/>
      <c r="F45" s="260"/>
      <c r="G45" s="120">
        <v>36</v>
      </c>
      <c r="H45" s="124">
        <v>0</v>
      </c>
      <c r="I45" s="124">
        <v>0</v>
      </c>
    </row>
    <row r="46" spans="1:9" ht="12.75" customHeight="1" x14ac:dyDescent="0.2">
      <c r="A46" s="260" t="s">
        <v>207</v>
      </c>
      <c r="B46" s="260"/>
      <c r="C46" s="260"/>
      <c r="D46" s="260"/>
      <c r="E46" s="260"/>
      <c r="F46" s="260"/>
      <c r="G46" s="120">
        <v>37</v>
      </c>
      <c r="H46" s="124">
        <v>752000000</v>
      </c>
      <c r="I46" s="124">
        <v>838000000</v>
      </c>
    </row>
    <row r="47" spans="1:9" ht="12.75" customHeight="1" x14ac:dyDescent="0.2">
      <c r="A47" s="260" t="s">
        <v>208</v>
      </c>
      <c r="B47" s="260"/>
      <c r="C47" s="260"/>
      <c r="D47" s="260"/>
      <c r="E47" s="260"/>
      <c r="F47" s="260"/>
      <c r="G47" s="120">
        <v>38</v>
      </c>
      <c r="H47" s="124">
        <v>0</v>
      </c>
      <c r="I47" s="124"/>
    </row>
    <row r="48" spans="1:9" ht="22.15" customHeight="1" x14ac:dyDescent="0.2">
      <c r="A48" s="318" t="s">
        <v>209</v>
      </c>
      <c r="B48" s="318"/>
      <c r="C48" s="318"/>
      <c r="D48" s="318"/>
      <c r="E48" s="318"/>
      <c r="F48" s="318"/>
      <c r="G48" s="122">
        <v>39</v>
      </c>
      <c r="H48" s="125">
        <f>H44+H45+H46+H47</f>
        <v>752000000</v>
      </c>
      <c r="I48" s="125">
        <f>I44+I45+I46+I47</f>
        <v>838000000</v>
      </c>
    </row>
    <row r="49" spans="1:9" ht="24.6" customHeight="1" x14ac:dyDescent="0.2">
      <c r="A49" s="260" t="s">
        <v>306</v>
      </c>
      <c r="B49" s="260"/>
      <c r="C49" s="260"/>
      <c r="D49" s="260"/>
      <c r="E49" s="260"/>
      <c r="F49" s="260"/>
      <c r="G49" s="120">
        <v>40</v>
      </c>
      <c r="H49" s="124">
        <v>-13000000</v>
      </c>
      <c r="I49" s="124">
        <v>0</v>
      </c>
    </row>
    <row r="50" spans="1:9" ht="12.75" customHeight="1" x14ac:dyDescent="0.2">
      <c r="A50" s="260" t="s">
        <v>210</v>
      </c>
      <c r="B50" s="260"/>
      <c r="C50" s="260"/>
      <c r="D50" s="260"/>
      <c r="E50" s="260"/>
      <c r="F50" s="260"/>
      <c r="G50" s="120">
        <v>41</v>
      </c>
      <c r="H50" s="124">
        <v>0</v>
      </c>
      <c r="I50" s="124">
        <v>-585000000</v>
      </c>
    </row>
    <row r="51" spans="1:9" ht="12.75" customHeight="1" x14ac:dyDescent="0.2">
      <c r="A51" s="260" t="s">
        <v>211</v>
      </c>
      <c r="B51" s="260"/>
      <c r="C51" s="260"/>
      <c r="D51" s="260"/>
      <c r="E51" s="260"/>
      <c r="F51" s="260"/>
      <c r="G51" s="120">
        <v>42</v>
      </c>
      <c r="H51" s="124">
        <v>14000000</v>
      </c>
      <c r="I51" s="124">
        <v>-8000000</v>
      </c>
    </row>
    <row r="52" spans="1:9" ht="22.9" customHeight="1" x14ac:dyDescent="0.2">
      <c r="A52" s="260" t="s">
        <v>212</v>
      </c>
      <c r="B52" s="260"/>
      <c r="C52" s="260"/>
      <c r="D52" s="260"/>
      <c r="E52" s="260"/>
      <c r="F52" s="260"/>
      <c r="G52" s="120">
        <v>43</v>
      </c>
      <c r="H52" s="124">
        <v>0</v>
      </c>
      <c r="I52" s="124">
        <v>0</v>
      </c>
    </row>
    <row r="53" spans="1:9" ht="12.75" customHeight="1" x14ac:dyDescent="0.2">
      <c r="A53" s="260" t="s">
        <v>213</v>
      </c>
      <c r="B53" s="260"/>
      <c r="C53" s="260"/>
      <c r="D53" s="260"/>
      <c r="E53" s="260"/>
      <c r="F53" s="260"/>
      <c r="G53" s="120">
        <v>44</v>
      </c>
      <c r="H53" s="124">
        <v>0</v>
      </c>
      <c r="I53" s="124">
        <v>0</v>
      </c>
    </row>
    <row r="54" spans="1:9" ht="30.6" customHeight="1" x14ac:dyDescent="0.2">
      <c r="A54" s="318" t="s">
        <v>214</v>
      </c>
      <c r="B54" s="318"/>
      <c r="C54" s="318"/>
      <c r="D54" s="318"/>
      <c r="E54" s="318"/>
      <c r="F54" s="318"/>
      <c r="G54" s="122">
        <v>45</v>
      </c>
      <c r="H54" s="125">
        <f>H49+H50+H51+H52+H53</f>
        <v>1000000</v>
      </c>
      <c r="I54" s="125">
        <f>I49+I50+I51+I52+I53</f>
        <v>-593000000</v>
      </c>
    </row>
    <row r="55" spans="1:9" ht="29.45" customHeight="1" x14ac:dyDescent="0.2">
      <c r="A55" s="323" t="s">
        <v>215</v>
      </c>
      <c r="B55" s="323"/>
      <c r="C55" s="323"/>
      <c r="D55" s="323"/>
      <c r="E55" s="323"/>
      <c r="F55" s="323"/>
      <c r="G55" s="122">
        <v>46</v>
      </c>
      <c r="H55" s="125">
        <f>H48+H54</f>
        <v>753000000</v>
      </c>
      <c r="I55" s="125">
        <f>I48+I54</f>
        <v>245000000</v>
      </c>
    </row>
    <row r="56" spans="1:9" x14ac:dyDescent="0.2">
      <c r="A56" s="260" t="s">
        <v>216</v>
      </c>
      <c r="B56" s="260"/>
      <c r="C56" s="260"/>
      <c r="D56" s="260"/>
      <c r="E56" s="260"/>
      <c r="F56" s="260"/>
      <c r="G56" s="120">
        <v>47</v>
      </c>
      <c r="H56" s="133">
        <v>-3000000</v>
      </c>
      <c r="I56" s="124">
        <v>-2000000</v>
      </c>
    </row>
    <row r="57" spans="1:9" ht="26.45" customHeight="1" x14ac:dyDescent="0.2">
      <c r="A57" s="323" t="s">
        <v>217</v>
      </c>
      <c r="B57" s="323"/>
      <c r="C57" s="323"/>
      <c r="D57" s="323"/>
      <c r="E57" s="323"/>
      <c r="F57" s="323"/>
      <c r="G57" s="122">
        <v>48</v>
      </c>
      <c r="H57" s="125">
        <f>H27+H42+H55+H56</f>
        <v>497000000</v>
      </c>
      <c r="I57" s="125">
        <f>I27+I42+I55+I56</f>
        <v>-149000000</v>
      </c>
    </row>
    <row r="58" spans="1:9" x14ac:dyDescent="0.2">
      <c r="A58" s="324" t="s">
        <v>218</v>
      </c>
      <c r="B58" s="324"/>
      <c r="C58" s="324"/>
      <c r="D58" s="324"/>
      <c r="E58" s="324"/>
      <c r="F58" s="324"/>
      <c r="G58" s="120">
        <v>49</v>
      </c>
      <c r="H58" s="133">
        <v>606000000</v>
      </c>
      <c r="I58" s="124">
        <v>399000000</v>
      </c>
    </row>
    <row r="59" spans="1:9" ht="31.15" customHeight="1" x14ac:dyDescent="0.2">
      <c r="A59" s="323" t="s">
        <v>219</v>
      </c>
      <c r="B59" s="323"/>
      <c r="C59" s="323"/>
      <c r="D59" s="323"/>
      <c r="E59" s="323"/>
      <c r="F59" s="323"/>
      <c r="G59" s="122">
        <v>50</v>
      </c>
      <c r="H59" s="125">
        <f>H57+H58</f>
        <v>1103000000</v>
      </c>
      <c r="I59" s="125">
        <f>I57+I58</f>
        <v>250000000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10" sqref="H10"/>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12" t="s">
        <v>220</v>
      </c>
      <c r="B1" s="313"/>
      <c r="C1" s="313"/>
      <c r="D1" s="313"/>
      <c r="E1" s="313"/>
      <c r="F1" s="313"/>
      <c r="G1" s="313"/>
      <c r="H1" s="313"/>
      <c r="I1" s="313"/>
    </row>
    <row r="2" spans="1:9" ht="12.75" customHeight="1" x14ac:dyDescent="0.2">
      <c r="A2" s="314" t="s">
        <v>526</v>
      </c>
      <c r="B2" s="266"/>
      <c r="C2" s="266"/>
      <c r="D2" s="266"/>
      <c r="E2" s="266"/>
      <c r="F2" s="266"/>
      <c r="G2" s="266"/>
      <c r="H2" s="266"/>
      <c r="I2" s="266"/>
    </row>
    <row r="3" spans="1:9" x14ac:dyDescent="0.2">
      <c r="A3" s="338" t="s">
        <v>282</v>
      </c>
      <c r="B3" s="339"/>
      <c r="C3" s="339"/>
      <c r="D3" s="339"/>
      <c r="E3" s="339"/>
      <c r="F3" s="339"/>
      <c r="G3" s="339"/>
      <c r="H3" s="339"/>
      <c r="I3" s="339"/>
    </row>
    <row r="4" spans="1:9" x14ac:dyDescent="0.2">
      <c r="A4" s="315" t="s">
        <v>447</v>
      </c>
      <c r="B4" s="270"/>
      <c r="C4" s="270"/>
      <c r="D4" s="270"/>
      <c r="E4" s="270"/>
      <c r="F4" s="270"/>
      <c r="G4" s="270"/>
      <c r="H4" s="270"/>
      <c r="I4" s="271"/>
    </row>
    <row r="5" spans="1:9" ht="24" thickBot="1" x14ac:dyDescent="0.25">
      <c r="A5" s="325" t="s">
        <v>2</v>
      </c>
      <c r="B5" s="326"/>
      <c r="C5" s="326"/>
      <c r="D5" s="326"/>
      <c r="E5" s="326"/>
      <c r="F5" s="327"/>
      <c r="G5" s="18" t="s">
        <v>103</v>
      </c>
      <c r="H5" s="26" t="s">
        <v>302</v>
      </c>
      <c r="I5" s="26" t="s">
        <v>279</v>
      </c>
    </row>
    <row r="6" spans="1:9" x14ac:dyDescent="0.2">
      <c r="A6" s="342">
        <v>1</v>
      </c>
      <c r="B6" s="343"/>
      <c r="C6" s="343"/>
      <c r="D6" s="343"/>
      <c r="E6" s="343"/>
      <c r="F6" s="344"/>
      <c r="G6" s="19">
        <v>2</v>
      </c>
      <c r="H6" s="27" t="s">
        <v>167</v>
      </c>
      <c r="I6" s="27" t="s">
        <v>168</v>
      </c>
    </row>
    <row r="7" spans="1:9" x14ac:dyDescent="0.2">
      <c r="A7" s="332" t="s">
        <v>169</v>
      </c>
      <c r="B7" s="333"/>
      <c r="C7" s="333"/>
      <c r="D7" s="333"/>
      <c r="E7" s="333"/>
      <c r="F7" s="333"/>
      <c r="G7" s="333"/>
      <c r="H7" s="333"/>
      <c r="I7" s="334"/>
    </row>
    <row r="8" spans="1:9" x14ac:dyDescent="0.2">
      <c r="A8" s="336" t="s">
        <v>221</v>
      </c>
      <c r="B8" s="336"/>
      <c r="C8" s="336"/>
      <c r="D8" s="336"/>
      <c r="E8" s="336"/>
      <c r="F8" s="336"/>
      <c r="G8" s="20">
        <v>1</v>
      </c>
      <c r="H8" s="29"/>
      <c r="I8" s="29"/>
    </row>
    <row r="9" spans="1:9" x14ac:dyDescent="0.2">
      <c r="A9" s="329" t="s">
        <v>222</v>
      </c>
      <c r="B9" s="329"/>
      <c r="C9" s="329"/>
      <c r="D9" s="329"/>
      <c r="E9" s="329"/>
      <c r="F9" s="329"/>
      <c r="G9" s="21">
        <v>2</v>
      </c>
      <c r="H9" s="30"/>
      <c r="I9" s="30"/>
    </row>
    <row r="10" spans="1:9" x14ac:dyDescent="0.2">
      <c r="A10" s="329" t="s">
        <v>223</v>
      </c>
      <c r="B10" s="329"/>
      <c r="C10" s="329"/>
      <c r="D10" s="329"/>
      <c r="E10" s="329"/>
      <c r="F10" s="329"/>
      <c r="G10" s="21">
        <v>3</v>
      </c>
      <c r="H10" s="30"/>
      <c r="I10" s="30"/>
    </row>
    <row r="11" spans="1:9" x14ac:dyDescent="0.2">
      <c r="A11" s="329" t="s">
        <v>224</v>
      </c>
      <c r="B11" s="329"/>
      <c r="C11" s="329"/>
      <c r="D11" s="329"/>
      <c r="E11" s="329"/>
      <c r="F11" s="329"/>
      <c r="G11" s="21">
        <v>4</v>
      </c>
      <c r="H11" s="30"/>
      <c r="I11" s="30"/>
    </row>
    <row r="12" spans="1:9" x14ac:dyDescent="0.2">
      <c r="A12" s="329" t="s">
        <v>394</v>
      </c>
      <c r="B12" s="329"/>
      <c r="C12" s="329"/>
      <c r="D12" s="329"/>
      <c r="E12" s="329"/>
      <c r="F12" s="329"/>
      <c r="G12" s="21">
        <v>5</v>
      </c>
      <c r="H12" s="30"/>
      <c r="I12" s="30"/>
    </row>
    <row r="13" spans="1:9" x14ac:dyDescent="0.2">
      <c r="A13" s="337" t="s">
        <v>395</v>
      </c>
      <c r="B13" s="337"/>
      <c r="C13" s="337"/>
      <c r="D13" s="337"/>
      <c r="E13" s="337"/>
      <c r="F13" s="337"/>
      <c r="G13" s="110">
        <v>6</v>
      </c>
      <c r="H13" s="113">
        <f>SUM(H8:H12)</f>
        <v>0</v>
      </c>
      <c r="I13" s="113">
        <f>SUM(I8:I12)</f>
        <v>0</v>
      </c>
    </row>
    <row r="14" spans="1:9" ht="12.75" customHeight="1" x14ac:dyDescent="0.2">
      <c r="A14" s="329" t="s">
        <v>396</v>
      </c>
      <c r="B14" s="329"/>
      <c r="C14" s="329"/>
      <c r="D14" s="329"/>
      <c r="E14" s="329"/>
      <c r="F14" s="329"/>
      <c r="G14" s="21">
        <v>7</v>
      </c>
      <c r="H14" s="30"/>
      <c r="I14" s="30"/>
    </row>
    <row r="15" spans="1:9" ht="12.75" customHeight="1" x14ac:dyDescent="0.2">
      <c r="A15" s="329" t="s">
        <v>397</v>
      </c>
      <c r="B15" s="329"/>
      <c r="C15" s="329"/>
      <c r="D15" s="329"/>
      <c r="E15" s="329"/>
      <c r="F15" s="329"/>
      <c r="G15" s="21">
        <v>8</v>
      </c>
      <c r="H15" s="30"/>
      <c r="I15" s="30"/>
    </row>
    <row r="16" spans="1:9" ht="12.75" customHeight="1" x14ac:dyDescent="0.2">
      <c r="A16" s="329" t="s">
        <v>398</v>
      </c>
      <c r="B16" s="329"/>
      <c r="C16" s="329"/>
      <c r="D16" s="329"/>
      <c r="E16" s="329"/>
      <c r="F16" s="329"/>
      <c r="G16" s="21">
        <v>9</v>
      </c>
      <c r="H16" s="30"/>
      <c r="I16" s="30"/>
    </row>
    <row r="17" spans="1:9" ht="12.75" customHeight="1" x14ac:dyDescent="0.2">
      <c r="A17" s="329" t="s">
        <v>399</v>
      </c>
      <c r="B17" s="329"/>
      <c r="C17" s="329"/>
      <c r="D17" s="329"/>
      <c r="E17" s="329"/>
      <c r="F17" s="329"/>
      <c r="G17" s="21">
        <v>10</v>
      </c>
      <c r="H17" s="30"/>
      <c r="I17" s="30"/>
    </row>
    <row r="18" spans="1:9" ht="12.75" customHeight="1" x14ac:dyDescent="0.2">
      <c r="A18" s="329" t="s">
        <v>400</v>
      </c>
      <c r="B18" s="329"/>
      <c r="C18" s="329"/>
      <c r="D18" s="329"/>
      <c r="E18" s="329"/>
      <c r="F18" s="329"/>
      <c r="G18" s="21">
        <v>11</v>
      </c>
      <c r="H18" s="30"/>
      <c r="I18" s="30"/>
    </row>
    <row r="19" spans="1:9" ht="12.75" customHeight="1" x14ac:dyDescent="0.2">
      <c r="A19" s="329" t="s">
        <v>401</v>
      </c>
      <c r="B19" s="329"/>
      <c r="C19" s="329"/>
      <c r="D19" s="329"/>
      <c r="E19" s="329"/>
      <c r="F19" s="329"/>
      <c r="G19" s="21">
        <v>12</v>
      </c>
      <c r="H19" s="30"/>
      <c r="I19" s="30"/>
    </row>
    <row r="20" spans="1:9" ht="26.25" customHeight="1" x14ac:dyDescent="0.2">
      <c r="A20" s="337" t="s">
        <v>402</v>
      </c>
      <c r="B20" s="337"/>
      <c r="C20" s="337"/>
      <c r="D20" s="337"/>
      <c r="E20" s="337"/>
      <c r="F20" s="337"/>
      <c r="G20" s="110">
        <v>13</v>
      </c>
      <c r="H20" s="113">
        <f>SUM(H14:H19)</f>
        <v>0</v>
      </c>
      <c r="I20" s="113">
        <f>SUM(I14:I19)</f>
        <v>0</v>
      </c>
    </row>
    <row r="21" spans="1:9" ht="27.6" customHeight="1" x14ac:dyDescent="0.2">
      <c r="A21" s="335" t="s">
        <v>403</v>
      </c>
      <c r="B21" s="335"/>
      <c r="C21" s="335"/>
      <c r="D21" s="335"/>
      <c r="E21" s="335"/>
      <c r="F21" s="335"/>
      <c r="G21" s="111">
        <v>14</v>
      </c>
      <c r="H21" s="31">
        <f>H13+H20</f>
        <v>0</v>
      </c>
      <c r="I21" s="31">
        <f>I13+I20</f>
        <v>0</v>
      </c>
    </row>
    <row r="22" spans="1:9" x14ac:dyDescent="0.2">
      <c r="A22" s="332" t="s">
        <v>189</v>
      </c>
      <c r="B22" s="333"/>
      <c r="C22" s="333"/>
      <c r="D22" s="333"/>
      <c r="E22" s="333"/>
      <c r="F22" s="333"/>
      <c r="G22" s="333"/>
      <c r="H22" s="333"/>
      <c r="I22" s="334"/>
    </row>
    <row r="23" spans="1:9" ht="26.45" customHeight="1" x14ac:dyDescent="0.2">
      <c r="A23" s="336" t="s">
        <v>225</v>
      </c>
      <c r="B23" s="336"/>
      <c r="C23" s="336"/>
      <c r="D23" s="336"/>
      <c r="E23" s="336"/>
      <c r="F23" s="336"/>
      <c r="G23" s="20">
        <v>15</v>
      </c>
      <c r="H23" s="29"/>
      <c r="I23" s="29"/>
    </row>
    <row r="24" spans="1:9" ht="12.75" customHeight="1" x14ac:dyDescent="0.2">
      <c r="A24" s="329" t="s">
        <v>226</v>
      </c>
      <c r="B24" s="329"/>
      <c r="C24" s="329"/>
      <c r="D24" s="329"/>
      <c r="E24" s="329"/>
      <c r="F24" s="329"/>
      <c r="G24" s="20">
        <v>16</v>
      </c>
      <c r="H24" s="30"/>
      <c r="I24" s="30"/>
    </row>
    <row r="25" spans="1:9" ht="12.75" customHeight="1" x14ac:dyDescent="0.2">
      <c r="A25" s="329" t="s">
        <v>227</v>
      </c>
      <c r="B25" s="329"/>
      <c r="C25" s="329"/>
      <c r="D25" s="329"/>
      <c r="E25" s="329"/>
      <c r="F25" s="329"/>
      <c r="G25" s="20">
        <v>17</v>
      </c>
      <c r="H25" s="30"/>
      <c r="I25" s="30"/>
    </row>
    <row r="26" spans="1:9" ht="12.75" customHeight="1" x14ac:dyDescent="0.2">
      <c r="A26" s="329" t="s">
        <v>228</v>
      </c>
      <c r="B26" s="329"/>
      <c r="C26" s="329"/>
      <c r="D26" s="329"/>
      <c r="E26" s="329"/>
      <c r="F26" s="329"/>
      <c r="G26" s="20">
        <v>18</v>
      </c>
      <c r="H26" s="30"/>
      <c r="I26" s="30"/>
    </row>
    <row r="27" spans="1:9" ht="12.75" customHeight="1" x14ac:dyDescent="0.2">
      <c r="A27" s="329" t="s">
        <v>229</v>
      </c>
      <c r="B27" s="329"/>
      <c r="C27" s="329"/>
      <c r="D27" s="329"/>
      <c r="E27" s="329"/>
      <c r="F27" s="329"/>
      <c r="G27" s="20">
        <v>19</v>
      </c>
      <c r="H27" s="30"/>
      <c r="I27" s="30"/>
    </row>
    <row r="28" spans="1:9" ht="12.75" customHeight="1" x14ac:dyDescent="0.2">
      <c r="A28" s="329" t="s">
        <v>230</v>
      </c>
      <c r="B28" s="329"/>
      <c r="C28" s="329"/>
      <c r="D28" s="329"/>
      <c r="E28" s="329"/>
      <c r="F28" s="329"/>
      <c r="G28" s="20">
        <v>20</v>
      </c>
      <c r="H28" s="30"/>
      <c r="I28" s="30"/>
    </row>
    <row r="29" spans="1:9" ht="24" customHeight="1" x14ac:dyDescent="0.2">
      <c r="A29" s="330" t="s">
        <v>404</v>
      </c>
      <c r="B29" s="330"/>
      <c r="C29" s="330"/>
      <c r="D29" s="330"/>
      <c r="E29" s="330"/>
      <c r="F29" s="330"/>
      <c r="G29" s="110">
        <v>21</v>
      </c>
      <c r="H29" s="114">
        <f>SUM(H23:H28)</f>
        <v>0</v>
      </c>
      <c r="I29" s="114">
        <f>SUM(I23:I28)</f>
        <v>0</v>
      </c>
    </row>
    <row r="30" spans="1:9" ht="27" customHeight="1" x14ac:dyDescent="0.2">
      <c r="A30" s="329" t="s">
        <v>231</v>
      </c>
      <c r="B30" s="329"/>
      <c r="C30" s="329"/>
      <c r="D30" s="329"/>
      <c r="E30" s="329"/>
      <c r="F30" s="329"/>
      <c r="G30" s="21">
        <v>22</v>
      </c>
      <c r="H30" s="30"/>
      <c r="I30" s="30"/>
    </row>
    <row r="31" spans="1:9" ht="12.75" customHeight="1" x14ac:dyDescent="0.2">
      <c r="A31" s="329" t="s">
        <v>232</v>
      </c>
      <c r="B31" s="329"/>
      <c r="C31" s="329"/>
      <c r="D31" s="329"/>
      <c r="E31" s="329"/>
      <c r="F31" s="329"/>
      <c r="G31" s="21">
        <v>23</v>
      </c>
      <c r="H31" s="30"/>
      <c r="I31" s="30"/>
    </row>
    <row r="32" spans="1:9" ht="12.75" customHeight="1" x14ac:dyDescent="0.2">
      <c r="A32" s="329" t="s">
        <v>405</v>
      </c>
      <c r="B32" s="329"/>
      <c r="C32" s="329"/>
      <c r="D32" s="329"/>
      <c r="E32" s="329"/>
      <c r="F32" s="329"/>
      <c r="G32" s="21">
        <v>24</v>
      </c>
      <c r="H32" s="30"/>
      <c r="I32" s="30"/>
    </row>
    <row r="33" spans="1:9" ht="12.75" customHeight="1" x14ac:dyDescent="0.2">
      <c r="A33" s="329" t="s">
        <v>233</v>
      </c>
      <c r="B33" s="329"/>
      <c r="C33" s="329"/>
      <c r="D33" s="329"/>
      <c r="E33" s="329"/>
      <c r="F33" s="329"/>
      <c r="G33" s="21">
        <v>25</v>
      </c>
      <c r="H33" s="30"/>
      <c r="I33" s="30"/>
    </row>
    <row r="34" spans="1:9" ht="12.75" customHeight="1" x14ac:dyDescent="0.2">
      <c r="A34" s="329" t="s">
        <v>234</v>
      </c>
      <c r="B34" s="329"/>
      <c r="C34" s="329"/>
      <c r="D34" s="329"/>
      <c r="E34" s="329"/>
      <c r="F34" s="329"/>
      <c r="G34" s="21">
        <v>26</v>
      </c>
      <c r="H34" s="30"/>
      <c r="I34" s="30"/>
    </row>
    <row r="35" spans="1:9" ht="25.9" customHeight="1" x14ac:dyDescent="0.2">
      <c r="A35" s="330" t="s">
        <v>406</v>
      </c>
      <c r="B35" s="330"/>
      <c r="C35" s="330"/>
      <c r="D35" s="330"/>
      <c r="E35" s="330"/>
      <c r="F35" s="330"/>
      <c r="G35" s="110">
        <v>27</v>
      </c>
      <c r="H35" s="114">
        <f>SUM(H30:H34)</f>
        <v>0</v>
      </c>
      <c r="I35" s="114">
        <f>SUM(I30:I34)</f>
        <v>0</v>
      </c>
    </row>
    <row r="36" spans="1:9" ht="28.15" customHeight="1" x14ac:dyDescent="0.2">
      <c r="A36" s="335" t="s">
        <v>407</v>
      </c>
      <c r="B36" s="335"/>
      <c r="C36" s="335"/>
      <c r="D36" s="335"/>
      <c r="E36" s="335"/>
      <c r="F36" s="335"/>
      <c r="G36" s="111">
        <v>28</v>
      </c>
      <c r="H36" s="115">
        <f>H29+H35</f>
        <v>0</v>
      </c>
      <c r="I36" s="115">
        <f>I29+I35</f>
        <v>0</v>
      </c>
    </row>
    <row r="37" spans="1:9" x14ac:dyDescent="0.2">
      <c r="A37" s="332" t="s">
        <v>204</v>
      </c>
      <c r="B37" s="333"/>
      <c r="C37" s="333"/>
      <c r="D37" s="333"/>
      <c r="E37" s="333"/>
      <c r="F37" s="333"/>
      <c r="G37" s="333">
        <v>0</v>
      </c>
      <c r="H37" s="333"/>
      <c r="I37" s="334"/>
    </row>
    <row r="38" spans="1:9" ht="12.75" customHeight="1" x14ac:dyDescent="0.2">
      <c r="A38" s="331" t="s">
        <v>235</v>
      </c>
      <c r="B38" s="331"/>
      <c r="C38" s="331"/>
      <c r="D38" s="331"/>
      <c r="E38" s="331"/>
      <c r="F38" s="331"/>
      <c r="G38" s="20">
        <v>29</v>
      </c>
      <c r="H38" s="29"/>
      <c r="I38" s="29"/>
    </row>
    <row r="39" spans="1:9" ht="25.15" customHeight="1" x14ac:dyDescent="0.2">
      <c r="A39" s="328" t="s">
        <v>236</v>
      </c>
      <c r="B39" s="328"/>
      <c r="C39" s="328"/>
      <c r="D39" s="328"/>
      <c r="E39" s="328"/>
      <c r="F39" s="328"/>
      <c r="G39" s="21">
        <v>30</v>
      </c>
      <c r="H39" s="30"/>
      <c r="I39" s="30"/>
    </row>
    <row r="40" spans="1:9" ht="12.75" customHeight="1" x14ac:dyDescent="0.2">
      <c r="A40" s="328" t="s">
        <v>237</v>
      </c>
      <c r="B40" s="328"/>
      <c r="C40" s="328"/>
      <c r="D40" s="328"/>
      <c r="E40" s="328"/>
      <c r="F40" s="328"/>
      <c r="G40" s="21">
        <v>31</v>
      </c>
      <c r="H40" s="30"/>
      <c r="I40" s="30"/>
    </row>
    <row r="41" spans="1:9" ht="12.75" customHeight="1" x14ac:dyDescent="0.2">
      <c r="A41" s="328" t="s">
        <v>238</v>
      </c>
      <c r="B41" s="328"/>
      <c r="C41" s="328"/>
      <c r="D41" s="328"/>
      <c r="E41" s="328"/>
      <c r="F41" s="328"/>
      <c r="G41" s="21">
        <v>32</v>
      </c>
      <c r="H41" s="30"/>
      <c r="I41" s="30"/>
    </row>
    <row r="42" spans="1:9" ht="25.9" customHeight="1" x14ac:dyDescent="0.2">
      <c r="A42" s="330" t="s">
        <v>408</v>
      </c>
      <c r="B42" s="330"/>
      <c r="C42" s="330"/>
      <c r="D42" s="330"/>
      <c r="E42" s="330"/>
      <c r="F42" s="330"/>
      <c r="G42" s="110">
        <v>33</v>
      </c>
      <c r="H42" s="114">
        <f>H41+H40+H39+H38</f>
        <v>0</v>
      </c>
      <c r="I42" s="114">
        <f>I41+I40+I39+I38</f>
        <v>0</v>
      </c>
    </row>
    <row r="43" spans="1:9" ht="24.6" customHeight="1" x14ac:dyDescent="0.2">
      <c r="A43" s="328" t="s">
        <v>239</v>
      </c>
      <c r="B43" s="328"/>
      <c r="C43" s="328"/>
      <c r="D43" s="328"/>
      <c r="E43" s="328"/>
      <c r="F43" s="328"/>
      <c r="G43" s="21">
        <v>34</v>
      </c>
      <c r="H43" s="30"/>
      <c r="I43" s="30"/>
    </row>
    <row r="44" spans="1:9" ht="12.75" customHeight="1" x14ac:dyDescent="0.2">
      <c r="A44" s="328" t="s">
        <v>240</v>
      </c>
      <c r="B44" s="328"/>
      <c r="C44" s="328"/>
      <c r="D44" s="328"/>
      <c r="E44" s="328"/>
      <c r="F44" s="328"/>
      <c r="G44" s="21">
        <v>35</v>
      </c>
      <c r="H44" s="30"/>
      <c r="I44" s="30"/>
    </row>
    <row r="45" spans="1:9" ht="12.75" customHeight="1" x14ac:dyDescent="0.2">
      <c r="A45" s="328" t="s">
        <v>241</v>
      </c>
      <c r="B45" s="328"/>
      <c r="C45" s="328"/>
      <c r="D45" s="328"/>
      <c r="E45" s="328"/>
      <c r="F45" s="328"/>
      <c r="G45" s="21">
        <v>36</v>
      </c>
      <c r="H45" s="30"/>
      <c r="I45" s="30"/>
    </row>
    <row r="46" spans="1:9" ht="21" customHeight="1" x14ac:dyDescent="0.2">
      <c r="A46" s="328" t="s">
        <v>242</v>
      </c>
      <c r="B46" s="328"/>
      <c r="C46" s="328"/>
      <c r="D46" s="328"/>
      <c r="E46" s="328"/>
      <c r="F46" s="328"/>
      <c r="G46" s="21">
        <v>37</v>
      </c>
      <c r="H46" s="30"/>
      <c r="I46" s="30"/>
    </row>
    <row r="47" spans="1:9" ht="12.75" customHeight="1" x14ac:dyDescent="0.2">
      <c r="A47" s="328" t="s">
        <v>243</v>
      </c>
      <c r="B47" s="328"/>
      <c r="C47" s="328"/>
      <c r="D47" s="328"/>
      <c r="E47" s="328"/>
      <c r="F47" s="328"/>
      <c r="G47" s="21">
        <v>38</v>
      </c>
      <c r="H47" s="30"/>
      <c r="I47" s="30"/>
    </row>
    <row r="48" spans="1:9" ht="22.9" customHeight="1" x14ac:dyDescent="0.2">
      <c r="A48" s="330" t="s">
        <v>409</v>
      </c>
      <c r="B48" s="330"/>
      <c r="C48" s="330"/>
      <c r="D48" s="330"/>
      <c r="E48" s="330"/>
      <c r="F48" s="330"/>
      <c r="G48" s="110">
        <v>39</v>
      </c>
      <c r="H48" s="114">
        <f>H47+H46+H45+H44+H43</f>
        <v>0</v>
      </c>
      <c r="I48" s="114">
        <f>I47+I46+I45+I44+I43</f>
        <v>0</v>
      </c>
    </row>
    <row r="49" spans="1:9" ht="25.9" customHeight="1" x14ac:dyDescent="0.2">
      <c r="A49" s="341" t="s">
        <v>444</v>
      </c>
      <c r="B49" s="341"/>
      <c r="C49" s="341"/>
      <c r="D49" s="341"/>
      <c r="E49" s="341"/>
      <c r="F49" s="341"/>
      <c r="G49" s="110">
        <v>40</v>
      </c>
      <c r="H49" s="114">
        <f>H48+H42</f>
        <v>0</v>
      </c>
      <c r="I49" s="114">
        <f>I48+I42</f>
        <v>0</v>
      </c>
    </row>
    <row r="50" spans="1:9" ht="12.75" customHeight="1" x14ac:dyDescent="0.2">
      <c r="A50" s="329" t="s">
        <v>244</v>
      </c>
      <c r="B50" s="329"/>
      <c r="C50" s="329"/>
      <c r="D50" s="329"/>
      <c r="E50" s="329"/>
      <c r="F50" s="329"/>
      <c r="G50" s="21">
        <v>41</v>
      </c>
      <c r="H50" s="30"/>
      <c r="I50" s="30"/>
    </row>
    <row r="51" spans="1:9" ht="25.9" customHeight="1" x14ac:dyDescent="0.2">
      <c r="A51" s="341" t="s">
        <v>410</v>
      </c>
      <c r="B51" s="341"/>
      <c r="C51" s="341"/>
      <c r="D51" s="341"/>
      <c r="E51" s="341"/>
      <c r="F51" s="341"/>
      <c r="G51" s="110">
        <v>42</v>
      </c>
      <c r="H51" s="114">
        <f>H21+H36+H49+H50</f>
        <v>0</v>
      </c>
      <c r="I51" s="114">
        <f>I21+I36+I49+I50</f>
        <v>0</v>
      </c>
    </row>
    <row r="52" spans="1:9" ht="12.75" customHeight="1" x14ac:dyDescent="0.2">
      <c r="A52" s="345" t="s">
        <v>218</v>
      </c>
      <c r="B52" s="345"/>
      <c r="C52" s="345"/>
      <c r="D52" s="345"/>
      <c r="E52" s="345"/>
      <c r="F52" s="345"/>
      <c r="G52" s="21">
        <v>43</v>
      </c>
      <c r="H52" s="30"/>
      <c r="I52" s="30"/>
    </row>
    <row r="53" spans="1:9" ht="31.9" customHeight="1" x14ac:dyDescent="0.2">
      <c r="A53" s="340" t="s">
        <v>411</v>
      </c>
      <c r="B53" s="340"/>
      <c r="C53" s="340"/>
      <c r="D53" s="340"/>
      <c r="E53" s="340"/>
      <c r="F53" s="340"/>
      <c r="G53" s="112">
        <v>44</v>
      </c>
      <c r="H53" s="116">
        <f>H52+H51</f>
        <v>0</v>
      </c>
      <c r="I53" s="116">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O40" zoomScale="80" zoomScaleNormal="100" zoomScaleSheetLayoutView="80" workbookViewId="0">
      <selection activeCell="U7" sqref="U7:V7"/>
    </sheetView>
  </sheetViews>
  <sheetFormatPr defaultRowHeight="12.75" x14ac:dyDescent="0.2"/>
  <cols>
    <col min="1" max="4" width="9.140625" style="1"/>
    <col min="5" max="5" width="10.140625" style="1" bestFit="1" customWidth="1"/>
    <col min="6" max="7" width="9.140625" style="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46" t="s">
        <v>245</v>
      </c>
      <c r="B1" s="347"/>
      <c r="C1" s="347"/>
      <c r="D1" s="347"/>
      <c r="E1" s="347"/>
      <c r="F1" s="347"/>
      <c r="G1" s="347"/>
      <c r="H1" s="347"/>
      <c r="I1" s="347"/>
      <c r="J1" s="347"/>
      <c r="K1" s="32"/>
    </row>
    <row r="2" spans="1:25" ht="15.75" x14ac:dyDescent="0.2">
      <c r="A2" s="2"/>
      <c r="B2" s="3"/>
      <c r="C2" s="348" t="s">
        <v>246</v>
      </c>
      <c r="D2" s="348"/>
      <c r="E2" s="9">
        <v>44197</v>
      </c>
      <c r="F2" s="4" t="s">
        <v>0</v>
      </c>
      <c r="G2" s="9">
        <v>44286</v>
      </c>
      <c r="H2" s="34"/>
      <c r="I2" s="34"/>
      <c r="J2" s="34"/>
      <c r="K2" s="35"/>
      <c r="X2" s="36" t="s">
        <v>282</v>
      </c>
    </row>
    <row r="3" spans="1:25" ht="13.5" customHeight="1" thickBot="1" x14ac:dyDescent="0.25">
      <c r="A3" s="351" t="s">
        <v>247</v>
      </c>
      <c r="B3" s="352"/>
      <c r="C3" s="352"/>
      <c r="D3" s="352"/>
      <c r="E3" s="352"/>
      <c r="F3" s="352"/>
      <c r="G3" s="355" t="s">
        <v>3</v>
      </c>
      <c r="H3" s="357" t="s">
        <v>248</v>
      </c>
      <c r="I3" s="357"/>
      <c r="J3" s="357"/>
      <c r="K3" s="357"/>
      <c r="L3" s="357"/>
      <c r="M3" s="357"/>
      <c r="N3" s="357"/>
      <c r="O3" s="357"/>
      <c r="P3" s="357"/>
      <c r="Q3" s="357"/>
      <c r="R3" s="357"/>
      <c r="S3" s="357"/>
      <c r="T3" s="357"/>
      <c r="U3" s="357"/>
      <c r="V3" s="357"/>
      <c r="W3" s="357"/>
      <c r="X3" s="357" t="s">
        <v>249</v>
      </c>
      <c r="Y3" s="359" t="s">
        <v>250</v>
      </c>
    </row>
    <row r="4" spans="1:25" ht="90.75" thickBot="1" x14ac:dyDescent="0.25">
      <c r="A4" s="353"/>
      <c r="B4" s="354"/>
      <c r="C4" s="354"/>
      <c r="D4" s="354"/>
      <c r="E4" s="354"/>
      <c r="F4" s="354"/>
      <c r="G4" s="356"/>
      <c r="H4" s="37" t="s">
        <v>251</v>
      </c>
      <c r="I4" s="37" t="s">
        <v>252</v>
      </c>
      <c r="J4" s="37" t="s">
        <v>253</v>
      </c>
      <c r="K4" s="37" t="s">
        <v>254</v>
      </c>
      <c r="L4" s="37" t="s">
        <v>255</v>
      </c>
      <c r="M4" s="37" t="s">
        <v>256</v>
      </c>
      <c r="N4" s="37" t="s">
        <v>257</v>
      </c>
      <c r="O4" s="37" t="s">
        <v>258</v>
      </c>
      <c r="P4" s="127" t="s">
        <v>412</v>
      </c>
      <c r="Q4" s="37" t="s">
        <v>259</v>
      </c>
      <c r="R4" s="37" t="s">
        <v>260</v>
      </c>
      <c r="S4" s="127" t="s">
        <v>413</v>
      </c>
      <c r="T4" s="127" t="s">
        <v>414</v>
      </c>
      <c r="U4" s="37" t="s">
        <v>261</v>
      </c>
      <c r="V4" s="37" t="s">
        <v>262</v>
      </c>
      <c r="W4" s="37" t="s">
        <v>263</v>
      </c>
      <c r="X4" s="358"/>
      <c r="Y4" s="360"/>
    </row>
    <row r="5" spans="1:25" ht="22.5" x14ac:dyDescent="0.2">
      <c r="A5" s="361">
        <v>1</v>
      </c>
      <c r="B5" s="362"/>
      <c r="C5" s="362"/>
      <c r="D5" s="362"/>
      <c r="E5" s="362"/>
      <c r="F5" s="362"/>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415</v>
      </c>
      <c r="V5" s="38" t="s">
        <v>294</v>
      </c>
      <c r="W5" s="38" t="s">
        <v>416</v>
      </c>
      <c r="X5" s="38">
        <v>19</v>
      </c>
      <c r="Y5" s="40" t="s">
        <v>417</v>
      </c>
    </row>
    <row r="6" spans="1:25" x14ac:dyDescent="0.2">
      <c r="A6" s="363" t="s">
        <v>264</v>
      </c>
      <c r="B6" s="363"/>
      <c r="C6" s="363"/>
      <c r="D6" s="363"/>
      <c r="E6" s="363"/>
      <c r="F6" s="363"/>
      <c r="G6" s="363"/>
      <c r="H6" s="363"/>
      <c r="I6" s="363"/>
      <c r="J6" s="363"/>
      <c r="K6" s="363"/>
      <c r="L6" s="363"/>
      <c r="M6" s="363"/>
      <c r="N6" s="364"/>
      <c r="O6" s="364"/>
      <c r="P6" s="364"/>
      <c r="Q6" s="364"/>
      <c r="R6" s="364"/>
      <c r="S6" s="364"/>
      <c r="T6" s="364"/>
      <c r="U6" s="364"/>
      <c r="V6" s="364"/>
      <c r="W6" s="364"/>
      <c r="X6" s="364"/>
      <c r="Y6" s="365"/>
    </row>
    <row r="7" spans="1:25" x14ac:dyDescent="0.2">
      <c r="A7" s="366" t="s">
        <v>299</v>
      </c>
      <c r="B7" s="366"/>
      <c r="C7" s="366"/>
      <c r="D7" s="366"/>
      <c r="E7" s="366"/>
      <c r="F7" s="366"/>
      <c r="G7" s="6">
        <v>1</v>
      </c>
      <c r="H7" s="41">
        <v>9000000000</v>
      </c>
      <c r="I7" s="133">
        <v>0</v>
      </c>
      <c r="J7" s="41">
        <v>166000000</v>
      </c>
      <c r="K7" s="133">
        <v>0</v>
      </c>
      <c r="L7" s="133">
        <v>0</v>
      </c>
      <c r="M7" s="133">
        <v>0</v>
      </c>
      <c r="N7" s="41">
        <v>1590000000</v>
      </c>
      <c r="O7" s="133">
        <v>0</v>
      </c>
      <c r="P7" s="41">
        <v>241000000</v>
      </c>
      <c r="Q7" s="133">
        <v>0</v>
      </c>
      <c r="R7" s="133">
        <v>0</v>
      </c>
      <c r="S7" s="41">
        <v>0</v>
      </c>
      <c r="T7" s="41">
        <v>0</v>
      </c>
      <c r="U7" s="41">
        <v>-1459000000</v>
      </c>
      <c r="V7" s="41">
        <v>1666000000</v>
      </c>
      <c r="W7" s="42">
        <f>H7+I7+J7+K7-L7+M7+N7+O7+P7+Q7+R7+U7+V7</f>
        <v>11204000000</v>
      </c>
      <c r="X7" s="41">
        <v>12000000</v>
      </c>
      <c r="Y7" s="42">
        <f>W7+X7</f>
        <v>11216000000</v>
      </c>
    </row>
    <row r="8" spans="1:25" x14ac:dyDescent="0.2">
      <c r="A8" s="349" t="s">
        <v>265</v>
      </c>
      <c r="B8" s="349"/>
      <c r="C8" s="349"/>
      <c r="D8" s="349"/>
      <c r="E8" s="349"/>
      <c r="F8" s="349"/>
      <c r="G8" s="6">
        <v>2</v>
      </c>
      <c r="H8" s="133">
        <v>0</v>
      </c>
      <c r="I8" s="133">
        <v>0</v>
      </c>
      <c r="J8" s="133">
        <v>0</v>
      </c>
      <c r="K8" s="133">
        <v>0</v>
      </c>
      <c r="L8" s="133">
        <v>0</v>
      </c>
      <c r="M8" s="133">
        <v>0</v>
      </c>
      <c r="N8" s="133">
        <v>0</v>
      </c>
      <c r="O8" s="133">
        <v>0</v>
      </c>
      <c r="P8" s="133">
        <v>0</v>
      </c>
      <c r="Q8" s="133">
        <v>0</v>
      </c>
      <c r="R8" s="133">
        <v>0</v>
      </c>
      <c r="S8" s="133">
        <v>0</v>
      </c>
      <c r="T8" s="133">
        <v>0</v>
      </c>
      <c r="U8" s="133">
        <v>0</v>
      </c>
      <c r="V8" s="133">
        <v>0</v>
      </c>
      <c r="W8" s="42">
        <f t="shared" ref="W8:W9" si="0">H8+I8+J8+K8-L8+M8+N8+O8+P8+Q8+R8+U8+V8</f>
        <v>0</v>
      </c>
      <c r="X8" s="133">
        <v>0</v>
      </c>
      <c r="Y8" s="42">
        <f t="shared" ref="Y8:Y9" si="1">W8+X8</f>
        <v>0</v>
      </c>
    </row>
    <row r="9" spans="1:25" x14ac:dyDescent="0.2">
      <c r="A9" s="349" t="s">
        <v>266</v>
      </c>
      <c r="B9" s="349"/>
      <c r="C9" s="349"/>
      <c r="D9" s="349"/>
      <c r="E9" s="349"/>
      <c r="F9" s="349"/>
      <c r="G9" s="6">
        <v>3</v>
      </c>
      <c r="H9" s="133">
        <v>0</v>
      </c>
      <c r="I9" s="133">
        <v>0</v>
      </c>
      <c r="J9" s="133">
        <v>0</v>
      </c>
      <c r="K9" s="133">
        <v>0</v>
      </c>
      <c r="L9" s="133">
        <v>0</v>
      </c>
      <c r="M9" s="133">
        <v>0</v>
      </c>
      <c r="N9" s="133">
        <v>0</v>
      </c>
      <c r="O9" s="133">
        <v>0</v>
      </c>
      <c r="P9" s="133">
        <v>0</v>
      </c>
      <c r="Q9" s="133">
        <v>0</v>
      </c>
      <c r="R9" s="133">
        <v>0</v>
      </c>
      <c r="S9" s="133">
        <v>0</v>
      </c>
      <c r="T9" s="133">
        <v>0</v>
      </c>
      <c r="U9" s="133">
        <v>0</v>
      </c>
      <c r="V9" s="133">
        <v>0</v>
      </c>
      <c r="W9" s="42">
        <f t="shared" si="0"/>
        <v>0</v>
      </c>
      <c r="X9" s="133">
        <v>0</v>
      </c>
      <c r="Y9" s="42">
        <f t="shared" si="1"/>
        <v>0</v>
      </c>
    </row>
    <row r="10" spans="1:25" ht="24" customHeight="1" x14ac:dyDescent="0.2">
      <c r="A10" s="350" t="s">
        <v>300</v>
      </c>
      <c r="B10" s="350"/>
      <c r="C10" s="350"/>
      <c r="D10" s="350"/>
      <c r="E10" s="350"/>
      <c r="F10" s="350"/>
      <c r="G10" s="7">
        <v>4</v>
      </c>
      <c r="H10" s="42">
        <f>H7+H8+H9</f>
        <v>9000000000</v>
      </c>
      <c r="I10" s="42">
        <f t="shared" ref="I10:Y10" si="2">I7+I8+I9</f>
        <v>0</v>
      </c>
      <c r="J10" s="42">
        <f t="shared" si="2"/>
        <v>166000000</v>
      </c>
      <c r="K10" s="42">
        <f>K7+K8+K9</f>
        <v>0</v>
      </c>
      <c r="L10" s="42">
        <f t="shared" si="2"/>
        <v>0</v>
      </c>
      <c r="M10" s="42">
        <f t="shared" si="2"/>
        <v>0</v>
      </c>
      <c r="N10" s="42">
        <f t="shared" si="2"/>
        <v>1590000000</v>
      </c>
      <c r="O10" s="42">
        <f t="shared" si="2"/>
        <v>0</v>
      </c>
      <c r="P10" s="42">
        <f t="shared" si="2"/>
        <v>241000000</v>
      </c>
      <c r="Q10" s="42">
        <f t="shared" si="2"/>
        <v>0</v>
      </c>
      <c r="R10" s="42">
        <f t="shared" si="2"/>
        <v>0</v>
      </c>
      <c r="S10" s="42">
        <f t="shared" si="2"/>
        <v>0</v>
      </c>
      <c r="T10" s="42">
        <f t="shared" si="2"/>
        <v>0</v>
      </c>
      <c r="U10" s="42">
        <f t="shared" si="2"/>
        <v>-1459000000</v>
      </c>
      <c r="V10" s="42">
        <f t="shared" si="2"/>
        <v>1666000000</v>
      </c>
      <c r="W10" s="42">
        <f t="shared" si="2"/>
        <v>11204000000</v>
      </c>
      <c r="X10" s="42">
        <f t="shared" si="2"/>
        <v>12000000</v>
      </c>
      <c r="Y10" s="42">
        <f t="shared" si="2"/>
        <v>11216000000</v>
      </c>
    </row>
    <row r="11" spans="1:25" x14ac:dyDescent="0.2">
      <c r="A11" s="349" t="s">
        <v>267</v>
      </c>
      <c r="B11" s="349"/>
      <c r="C11" s="349"/>
      <c r="D11" s="349"/>
      <c r="E11" s="349"/>
      <c r="F11" s="349"/>
      <c r="G11" s="6">
        <v>5</v>
      </c>
      <c r="H11" s="43">
        <v>0</v>
      </c>
      <c r="I11" s="43">
        <v>0</v>
      </c>
      <c r="J11" s="43">
        <v>0</v>
      </c>
      <c r="K11" s="43">
        <v>0</v>
      </c>
      <c r="L11" s="43">
        <v>0</v>
      </c>
      <c r="M11" s="43">
        <v>0</v>
      </c>
      <c r="N11" s="43">
        <v>0</v>
      </c>
      <c r="O11" s="43">
        <v>0</v>
      </c>
      <c r="P11" s="43">
        <v>0</v>
      </c>
      <c r="Q11" s="43">
        <v>0</v>
      </c>
      <c r="R11" s="43">
        <v>0</v>
      </c>
      <c r="S11" s="133">
        <v>0</v>
      </c>
      <c r="T11" s="133">
        <v>0</v>
      </c>
      <c r="U11" s="43">
        <v>0</v>
      </c>
      <c r="V11" s="41">
        <v>-798000000</v>
      </c>
      <c r="W11" s="42">
        <f t="shared" ref="W11:W29" si="3">H11+I11+J11+K11-L11+M11+N11+O11+P11+Q11+R11+U11+V11+S11+T11</f>
        <v>-798000000</v>
      </c>
      <c r="X11" s="41">
        <v>1000000</v>
      </c>
      <c r="Y11" s="42">
        <f t="shared" ref="Y11:Y29" si="4">W11+X11</f>
        <v>-797000000</v>
      </c>
    </row>
    <row r="12" spans="1:25" x14ac:dyDescent="0.2">
      <c r="A12" s="349" t="s">
        <v>268</v>
      </c>
      <c r="B12" s="349"/>
      <c r="C12" s="349"/>
      <c r="D12" s="349"/>
      <c r="E12" s="349"/>
      <c r="F12" s="349"/>
      <c r="G12" s="6">
        <v>6</v>
      </c>
      <c r="H12" s="43">
        <v>0</v>
      </c>
      <c r="I12" s="43">
        <v>0</v>
      </c>
      <c r="J12" s="43">
        <v>0</v>
      </c>
      <c r="K12" s="43">
        <v>0</v>
      </c>
      <c r="L12" s="43">
        <v>0</v>
      </c>
      <c r="M12" s="43">
        <v>0</v>
      </c>
      <c r="N12" s="41">
        <v>44000000</v>
      </c>
      <c r="O12" s="43">
        <v>0</v>
      </c>
      <c r="P12" s="43">
        <v>0</v>
      </c>
      <c r="Q12" s="43">
        <v>0</v>
      </c>
      <c r="R12" s="43">
        <v>0</v>
      </c>
      <c r="S12" s="133">
        <v>0</v>
      </c>
      <c r="T12" s="41">
        <v>0</v>
      </c>
      <c r="U12" s="43">
        <v>0</v>
      </c>
      <c r="V12" s="43">
        <v>0</v>
      </c>
      <c r="W12" s="42">
        <f t="shared" si="3"/>
        <v>44000000</v>
      </c>
      <c r="X12" s="41">
        <v>0</v>
      </c>
      <c r="Y12" s="42">
        <f t="shared" si="4"/>
        <v>44000000</v>
      </c>
    </row>
    <row r="13" spans="1:25" ht="26.25" customHeight="1" x14ac:dyDescent="0.2">
      <c r="A13" s="349" t="s">
        <v>269</v>
      </c>
      <c r="B13" s="349"/>
      <c r="C13" s="349"/>
      <c r="D13" s="349"/>
      <c r="E13" s="349"/>
      <c r="F13" s="349"/>
      <c r="G13" s="6">
        <v>7</v>
      </c>
      <c r="H13" s="43">
        <v>0</v>
      </c>
      <c r="I13" s="43">
        <v>0</v>
      </c>
      <c r="J13" s="43">
        <v>0</v>
      </c>
      <c r="K13" s="43">
        <v>0</v>
      </c>
      <c r="L13" s="43">
        <v>0</v>
      </c>
      <c r="M13" s="43">
        <v>0</v>
      </c>
      <c r="N13" s="43">
        <v>0</v>
      </c>
      <c r="O13" s="41">
        <v>0</v>
      </c>
      <c r="P13" s="43">
        <v>0</v>
      </c>
      <c r="Q13" s="43">
        <v>0</v>
      </c>
      <c r="R13" s="43">
        <v>0</v>
      </c>
      <c r="S13" s="133">
        <v>0</v>
      </c>
      <c r="T13" s="133">
        <v>0</v>
      </c>
      <c r="U13" s="41">
        <v>0</v>
      </c>
      <c r="V13" s="41">
        <v>0</v>
      </c>
      <c r="W13" s="42">
        <f t="shared" si="3"/>
        <v>0</v>
      </c>
      <c r="X13" s="41">
        <v>0</v>
      </c>
      <c r="Y13" s="42">
        <f t="shared" si="4"/>
        <v>0</v>
      </c>
    </row>
    <row r="14" spans="1:25" ht="39" customHeight="1" x14ac:dyDescent="0.2">
      <c r="A14" s="349" t="s">
        <v>418</v>
      </c>
      <c r="B14" s="349"/>
      <c r="C14" s="349"/>
      <c r="D14" s="349"/>
      <c r="E14" s="349"/>
      <c r="F14" s="349"/>
      <c r="G14" s="6">
        <v>8</v>
      </c>
      <c r="H14" s="43">
        <v>0</v>
      </c>
      <c r="I14" s="43">
        <v>0</v>
      </c>
      <c r="J14" s="43">
        <v>0</v>
      </c>
      <c r="K14" s="43">
        <v>0</v>
      </c>
      <c r="L14" s="43">
        <v>0</v>
      </c>
      <c r="M14" s="43">
        <v>0</v>
      </c>
      <c r="N14" s="43">
        <v>0</v>
      </c>
      <c r="O14" s="43">
        <v>0</v>
      </c>
      <c r="P14" s="41">
        <v>-98000000</v>
      </c>
      <c r="Q14" s="43">
        <v>0</v>
      </c>
      <c r="R14" s="43">
        <v>0</v>
      </c>
      <c r="S14" s="133">
        <v>0</v>
      </c>
      <c r="T14" s="133">
        <v>0</v>
      </c>
      <c r="U14" s="41">
        <v>0</v>
      </c>
      <c r="V14" s="41">
        <v>0</v>
      </c>
      <c r="W14" s="42">
        <f t="shared" si="3"/>
        <v>-98000000</v>
      </c>
      <c r="X14" s="41">
        <v>0</v>
      </c>
      <c r="Y14" s="42">
        <f t="shared" si="4"/>
        <v>-98000000</v>
      </c>
    </row>
    <row r="15" spans="1:25" x14ac:dyDescent="0.2">
      <c r="A15" s="349" t="s">
        <v>270</v>
      </c>
      <c r="B15" s="349"/>
      <c r="C15" s="349"/>
      <c r="D15" s="349"/>
      <c r="E15" s="349"/>
      <c r="F15" s="349"/>
      <c r="G15" s="6">
        <v>9</v>
      </c>
      <c r="H15" s="43">
        <v>0</v>
      </c>
      <c r="I15" s="43">
        <v>0</v>
      </c>
      <c r="J15" s="43">
        <v>0</v>
      </c>
      <c r="K15" s="43">
        <v>0</v>
      </c>
      <c r="L15" s="43">
        <v>0</v>
      </c>
      <c r="M15" s="43">
        <v>0</v>
      </c>
      <c r="N15" s="43">
        <v>0</v>
      </c>
      <c r="O15" s="43">
        <v>0</v>
      </c>
      <c r="P15" s="43">
        <v>0</v>
      </c>
      <c r="Q15" s="41">
        <v>0</v>
      </c>
      <c r="R15" s="43">
        <v>0</v>
      </c>
      <c r="S15" s="133">
        <v>0</v>
      </c>
      <c r="T15" s="133">
        <v>0</v>
      </c>
      <c r="U15" s="41">
        <v>0</v>
      </c>
      <c r="V15" s="41">
        <v>0</v>
      </c>
      <c r="W15" s="42">
        <f t="shared" si="3"/>
        <v>0</v>
      </c>
      <c r="X15" s="41">
        <v>0</v>
      </c>
      <c r="Y15" s="42">
        <f t="shared" si="4"/>
        <v>0</v>
      </c>
    </row>
    <row r="16" spans="1:25" ht="28.5" customHeight="1" x14ac:dyDescent="0.2">
      <c r="A16" s="349" t="s">
        <v>271</v>
      </c>
      <c r="B16" s="349"/>
      <c r="C16" s="349"/>
      <c r="D16" s="349"/>
      <c r="E16" s="349"/>
      <c r="F16" s="349"/>
      <c r="G16" s="6">
        <v>10</v>
      </c>
      <c r="H16" s="43">
        <v>0</v>
      </c>
      <c r="I16" s="43">
        <v>0</v>
      </c>
      <c r="J16" s="43">
        <v>0</v>
      </c>
      <c r="K16" s="43">
        <v>0</v>
      </c>
      <c r="L16" s="43">
        <v>0</v>
      </c>
      <c r="M16" s="43">
        <v>0</v>
      </c>
      <c r="N16" s="43">
        <v>0</v>
      </c>
      <c r="O16" s="43">
        <v>0</v>
      </c>
      <c r="P16" s="43">
        <v>0</v>
      </c>
      <c r="Q16" s="43">
        <v>0</v>
      </c>
      <c r="R16" s="41">
        <v>0</v>
      </c>
      <c r="S16" s="133">
        <v>0</v>
      </c>
      <c r="T16" s="133">
        <v>0</v>
      </c>
      <c r="U16" s="41">
        <v>0</v>
      </c>
      <c r="V16" s="41">
        <v>0</v>
      </c>
      <c r="W16" s="42">
        <f t="shared" si="3"/>
        <v>0</v>
      </c>
      <c r="X16" s="41">
        <v>0</v>
      </c>
      <c r="Y16" s="42">
        <f t="shared" si="4"/>
        <v>0</v>
      </c>
    </row>
    <row r="17" spans="1:25" ht="23.25" customHeight="1" x14ac:dyDescent="0.2">
      <c r="A17" s="349" t="s">
        <v>272</v>
      </c>
      <c r="B17" s="349"/>
      <c r="C17" s="349"/>
      <c r="D17" s="349"/>
      <c r="E17" s="349"/>
      <c r="F17" s="349"/>
      <c r="G17" s="6">
        <v>11</v>
      </c>
      <c r="H17" s="43">
        <v>0</v>
      </c>
      <c r="I17" s="43">
        <v>0</v>
      </c>
      <c r="J17" s="43">
        <v>0</v>
      </c>
      <c r="K17" s="43">
        <v>0</v>
      </c>
      <c r="L17" s="43">
        <v>0</v>
      </c>
      <c r="M17" s="43">
        <v>0</v>
      </c>
      <c r="N17" s="41">
        <v>0</v>
      </c>
      <c r="O17" s="41">
        <v>0</v>
      </c>
      <c r="P17" s="41">
        <v>0</v>
      </c>
      <c r="Q17" s="41">
        <v>0</v>
      </c>
      <c r="R17" s="41">
        <v>0</v>
      </c>
      <c r="S17" s="133">
        <v>0</v>
      </c>
      <c r="T17" s="133">
        <v>0</v>
      </c>
      <c r="U17" s="41">
        <v>0</v>
      </c>
      <c r="V17" s="41">
        <v>0</v>
      </c>
      <c r="W17" s="42">
        <f t="shared" si="3"/>
        <v>0</v>
      </c>
      <c r="X17" s="41">
        <v>0</v>
      </c>
      <c r="Y17" s="42">
        <f t="shared" si="4"/>
        <v>0</v>
      </c>
    </row>
    <row r="18" spans="1:25" x14ac:dyDescent="0.2">
      <c r="A18" s="349" t="s">
        <v>273</v>
      </c>
      <c r="B18" s="349"/>
      <c r="C18" s="349"/>
      <c r="D18" s="349"/>
      <c r="E18" s="349"/>
      <c r="F18" s="349"/>
      <c r="G18" s="6">
        <v>12</v>
      </c>
      <c r="H18" s="43">
        <v>0</v>
      </c>
      <c r="I18" s="43">
        <v>0</v>
      </c>
      <c r="J18" s="43">
        <v>0</v>
      </c>
      <c r="K18" s="43">
        <v>0</v>
      </c>
      <c r="L18" s="43">
        <v>0</v>
      </c>
      <c r="M18" s="43">
        <v>0</v>
      </c>
      <c r="N18" s="41">
        <v>0</v>
      </c>
      <c r="O18" s="41">
        <v>0</v>
      </c>
      <c r="P18" s="41">
        <v>0</v>
      </c>
      <c r="Q18" s="41">
        <v>0</v>
      </c>
      <c r="R18" s="41">
        <v>0</v>
      </c>
      <c r="S18" s="133">
        <v>0</v>
      </c>
      <c r="T18" s="133">
        <v>0</v>
      </c>
      <c r="U18" s="41">
        <v>0</v>
      </c>
      <c r="V18" s="41">
        <v>0</v>
      </c>
      <c r="W18" s="42">
        <f t="shared" si="3"/>
        <v>0</v>
      </c>
      <c r="X18" s="41">
        <v>0</v>
      </c>
      <c r="Y18" s="42">
        <f t="shared" si="4"/>
        <v>0</v>
      </c>
    </row>
    <row r="19" spans="1:25" x14ac:dyDescent="0.2">
      <c r="A19" s="349" t="s">
        <v>274</v>
      </c>
      <c r="B19" s="349"/>
      <c r="C19" s="349"/>
      <c r="D19" s="349"/>
      <c r="E19" s="349"/>
      <c r="F19" s="349"/>
      <c r="G19" s="6">
        <v>13</v>
      </c>
      <c r="H19" s="41">
        <v>0</v>
      </c>
      <c r="I19" s="41">
        <v>0</v>
      </c>
      <c r="J19" s="41">
        <v>0</v>
      </c>
      <c r="K19" s="41">
        <v>0</v>
      </c>
      <c r="L19" s="41">
        <v>0</v>
      </c>
      <c r="M19" s="41">
        <v>0</v>
      </c>
      <c r="N19" s="41">
        <v>0</v>
      </c>
      <c r="O19" s="41">
        <v>0</v>
      </c>
      <c r="P19" s="41">
        <v>0</v>
      </c>
      <c r="Q19" s="41">
        <v>0</v>
      </c>
      <c r="R19" s="41">
        <v>0</v>
      </c>
      <c r="S19" s="133">
        <v>0</v>
      </c>
      <c r="T19" s="133">
        <v>0</v>
      </c>
      <c r="U19" s="41">
        <v>0</v>
      </c>
      <c r="V19" s="41"/>
      <c r="W19" s="42">
        <f t="shared" si="3"/>
        <v>0</v>
      </c>
      <c r="X19" s="41">
        <v>0</v>
      </c>
      <c r="Y19" s="42">
        <f t="shared" si="4"/>
        <v>0</v>
      </c>
    </row>
    <row r="20" spans="1:25" x14ac:dyDescent="0.2">
      <c r="A20" s="349" t="s">
        <v>275</v>
      </c>
      <c r="B20" s="349"/>
      <c r="C20" s="349"/>
      <c r="D20" s="349"/>
      <c r="E20" s="349"/>
      <c r="F20" s="349"/>
      <c r="G20" s="6">
        <v>14</v>
      </c>
      <c r="H20" s="43">
        <v>0</v>
      </c>
      <c r="I20" s="43">
        <v>0</v>
      </c>
      <c r="J20" s="43">
        <v>0</v>
      </c>
      <c r="K20" s="43">
        <v>0</v>
      </c>
      <c r="L20" s="43">
        <v>0</v>
      </c>
      <c r="M20" s="43">
        <v>0</v>
      </c>
      <c r="N20" s="41">
        <v>0</v>
      </c>
      <c r="O20" s="41">
        <v>0</v>
      </c>
      <c r="P20" s="41">
        <v>0</v>
      </c>
      <c r="Q20" s="41">
        <v>0</v>
      </c>
      <c r="R20" s="41">
        <v>0</v>
      </c>
      <c r="S20" s="133">
        <v>0</v>
      </c>
      <c r="T20" s="133">
        <v>0</v>
      </c>
      <c r="U20" s="41">
        <v>0</v>
      </c>
      <c r="V20" s="41">
        <v>0</v>
      </c>
      <c r="W20" s="42">
        <f t="shared" si="3"/>
        <v>0</v>
      </c>
      <c r="X20" s="41">
        <v>0</v>
      </c>
      <c r="Y20" s="42">
        <f t="shared" si="4"/>
        <v>0</v>
      </c>
    </row>
    <row r="21" spans="1:25" ht="30.75" customHeight="1" x14ac:dyDescent="0.2">
      <c r="A21" s="349" t="s">
        <v>419</v>
      </c>
      <c r="B21" s="349"/>
      <c r="C21" s="349"/>
      <c r="D21" s="349"/>
      <c r="E21" s="349"/>
      <c r="F21" s="349"/>
      <c r="G21" s="6">
        <v>15</v>
      </c>
      <c r="H21" s="41">
        <v>0</v>
      </c>
      <c r="I21" s="41">
        <v>0</v>
      </c>
      <c r="J21" s="41">
        <v>0</v>
      </c>
      <c r="K21" s="41">
        <v>0</v>
      </c>
      <c r="L21" s="41">
        <v>0</v>
      </c>
      <c r="M21" s="41">
        <v>0</v>
      </c>
      <c r="N21" s="41">
        <v>0</v>
      </c>
      <c r="O21" s="41">
        <v>0</v>
      </c>
      <c r="P21" s="41">
        <v>0</v>
      </c>
      <c r="Q21" s="41">
        <v>0</v>
      </c>
      <c r="R21" s="41">
        <v>0</v>
      </c>
      <c r="S21" s="133">
        <v>0</v>
      </c>
      <c r="T21" s="133">
        <v>0</v>
      </c>
      <c r="U21" s="41">
        <v>0</v>
      </c>
      <c r="V21" s="41">
        <v>0</v>
      </c>
      <c r="W21" s="42">
        <f t="shared" si="3"/>
        <v>0</v>
      </c>
      <c r="X21" s="41">
        <v>0</v>
      </c>
      <c r="Y21" s="42">
        <f t="shared" si="4"/>
        <v>0</v>
      </c>
    </row>
    <row r="22" spans="1:25" ht="28.5" customHeight="1" x14ac:dyDescent="0.2">
      <c r="A22" s="349" t="s">
        <v>420</v>
      </c>
      <c r="B22" s="349"/>
      <c r="C22" s="349"/>
      <c r="D22" s="349"/>
      <c r="E22" s="349"/>
      <c r="F22" s="349"/>
      <c r="G22" s="6">
        <v>16</v>
      </c>
      <c r="H22" s="41">
        <v>0</v>
      </c>
      <c r="I22" s="41">
        <v>0</v>
      </c>
      <c r="J22" s="41">
        <v>0</v>
      </c>
      <c r="K22" s="41">
        <v>0</v>
      </c>
      <c r="L22" s="41">
        <v>0</v>
      </c>
      <c r="M22" s="41">
        <v>0</v>
      </c>
      <c r="N22" s="41">
        <v>0</v>
      </c>
      <c r="O22" s="41">
        <v>0</v>
      </c>
      <c r="P22" s="41">
        <v>0</v>
      </c>
      <c r="Q22" s="41">
        <v>0</v>
      </c>
      <c r="R22" s="41">
        <v>0</v>
      </c>
      <c r="S22" s="133">
        <v>0</v>
      </c>
      <c r="T22" s="133">
        <v>0</v>
      </c>
      <c r="U22" s="41">
        <v>0</v>
      </c>
      <c r="V22" s="41">
        <v>0</v>
      </c>
      <c r="W22" s="42">
        <f t="shared" si="3"/>
        <v>0</v>
      </c>
      <c r="X22" s="41">
        <v>0</v>
      </c>
      <c r="Y22" s="42">
        <f t="shared" si="4"/>
        <v>0</v>
      </c>
    </row>
    <row r="23" spans="1:25" ht="26.25" customHeight="1" x14ac:dyDescent="0.2">
      <c r="A23" s="349" t="s">
        <v>421</v>
      </c>
      <c r="B23" s="349"/>
      <c r="C23" s="349"/>
      <c r="D23" s="349"/>
      <c r="E23" s="349"/>
      <c r="F23" s="349"/>
      <c r="G23" s="6">
        <v>17</v>
      </c>
      <c r="H23" s="41">
        <v>0</v>
      </c>
      <c r="I23" s="41">
        <v>0</v>
      </c>
      <c r="J23" s="41">
        <v>0</v>
      </c>
      <c r="K23" s="41">
        <v>0</v>
      </c>
      <c r="L23" s="41">
        <v>0</v>
      </c>
      <c r="M23" s="41">
        <v>0</v>
      </c>
      <c r="N23" s="41">
        <v>0</v>
      </c>
      <c r="O23" s="41">
        <v>0</v>
      </c>
      <c r="P23" s="41">
        <v>0</v>
      </c>
      <c r="Q23" s="41">
        <v>0</v>
      </c>
      <c r="R23" s="41">
        <v>0</v>
      </c>
      <c r="S23" s="133">
        <v>0</v>
      </c>
      <c r="T23" s="133">
        <v>0</v>
      </c>
      <c r="U23" s="41">
        <v>0</v>
      </c>
      <c r="V23" s="41">
        <v>0</v>
      </c>
      <c r="W23" s="42">
        <f t="shared" si="3"/>
        <v>0</v>
      </c>
      <c r="X23" s="41">
        <v>0</v>
      </c>
      <c r="Y23" s="42">
        <f t="shared" si="4"/>
        <v>0</v>
      </c>
    </row>
    <row r="24" spans="1:25" x14ac:dyDescent="0.2">
      <c r="A24" s="349" t="s">
        <v>276</v>
      </c>
      <c r="B24" s="349"/>
      <c r="C24" s="349"/>
      <c r="D24" s="349"/>
      <c r="E24" s="349"/>
      <c r="F24" s="349"/>
      <c r="G24" s="6">
        <v>18</v>
      </c>
      <c r="H24" s="41">
        <v>0</v>
      </c>
      <c r="I24" s="41">
        <v>0</v>
      </c>
      <c r="J24" s="41">
        <v>0</v>
      </c>
      <c r="K24" s="41">
        <v>0</v>
      </c>
      <c r="L24" s="41">
        <v>0</v>
      </c>
      <c r="M24" s="41">
        <v>0</v>
      </c>
      <c r="N24" s="41">
        <v>0</v>
      </c>
      <c r="O24" s="41">
        <v>0</v>
      </c>
      <c r="P24" s="41">
        <v>0</v>
      </c>
      <c r="Q24" s="41">
        <v>0</v>
      </c>
      <c r="R24" s="41">
        <v>0</v>
      </c>
      <c r="S24" s="133">
        <v>0</v>
      </c>
      <c r="T24" s="133">
        <v>0</v>
      </c>
      <c r="U24" s="41">
        <v>0</v>
      </c>
      <c r="V24" s="41">
        <v>0</v>
      </c>
      <c r="W24" s="42">
        <f t="shared" si="3"/>
        <v>0</v>
      </c>
      <c r="X24" s="41">
        <v>0</v>
      </c>
      <c r="Y24" s="42">
        <f t="shared" si="4"/>
        <v>0</v>
      </c>
    </row>
    <row r="25" spans="1:25" x14ac:dyDescent="0.2">
      <c r="A25" s="349" t="s">
        <v>422</v>
      </c>
      <c r="B25" s="349"/>
      <c r="C25" s="349"/>
      <c r="D25" s="349"/>
      <c r="E25" s="349"/>
      <c r="F25" s="349"/>
      <c r="G25" s="6">
        <v>19</v>
      </c>
      <c r="H25" s="41">
        <v>0</v>
      </c>
      <c r="I25" s="41">
        <v>0</v>
      </c>
      <c r="J25" s="41">
        <v>0</v>
      </c>
      <c r="K25" s="41">
        <v>0</v>
      </c>
      <c r="L25" s="41">
        <v>0</v>
      </c>
      <c r="M25" s="41">
        <v>0</v>
      </c>
      <c r="N25" s="41">
        <v>0</v>
      </c>
      <c r="O25" s="41">
        <v>0</v>
      </c>
      <c r="P25" s="41">
        <v>0</v>
      </c>
      <c r="Q25" s="41">
        <v>0</v>
      </c>
      <c r="R25" s="41">
        <v>0</v>
      </c>
      <c r="S25" s="133">
        <v>0</v>
      </c>
      <c r="T25" s="133">
        <v>0</v>
      </c>
      <c r="U25" s="41">
        <v>0</v>
      </c>
      <c r="V25" s="41">
        <v>0</v>
      </c>
      <c r="W25" s="42">
        <f t="shared" si="3"/>
        <v>0</v>
      </c>
      <c r="X25" s="41">
        <v>0</v>
      </c>
      <c r="Y25" s="42">
        <f t="shared" si="4"/>
        <v>0</v>
      </c>
    </row>
    <row r="26" spans="1:25" ht="12.75" customHeight="1" x14ac:dyDescent="0.2">
      <c r="A26" s="349" t="s">
        <v>430</v>
      </c>
      <c r="B26" s="349"/>
      <c r="C26" s="349"/>
      <c r="D26" s="349"/>
      <c r="E26" s="349"/>
      <c r="F26" s="349"/>
      <c r="G26" s="6">
        <v>20</v>
      </c>
      <c r="H26" s="41">
        <v>0</v>
      </c>
      <c r="I26" s="41">
        <v>0</v>
      </c>
      <c r="J26" s="41">
        <v>0</v>
      </c>
      <c r="K26" s="41">
        <v>0</v>
      </c>
      <c r="L26" s="41">
        <v>0</v>
      </c>
      <c r="M26" s="41">
        <v>0</v>
      </c>
      <c r="N26" s="41">
        <v>0</v>
      </c>
      <c r="O26" s="41">
        <v>0</v>
      </c>
      <c r="P26" s="41">
        <v>0</v>
      </c>
      <c r="Q26" s="41">
        <v>0</v>
      </c>
      <c r="R26" s="41">
        <v>0</v>
      </c>
      <c r="S26" s="133">
        <v>0</v>
      </c>
      <c r="T26" s="133">
        <v>0</v>
      </c>
      <c r="U26" s="41">
        <v>0</v>
      </c>
      <c r="V26" s="41">
        <v>0</v>
      </c>
      <c r="W26" s="42">
        <f t="shared" si="3"/>
        <v>0</v>
      </c>
      <c r="X26" s="41">
        <v>0</v>
      </c>
      <c r="Y26" s="42">
        <f t="shared" si="4"/>
        <v>0</v>
      </c>
    </row>
    <row r="27" spans="1:25" ht="12.75" customHeight="1" x14ac:dyDescent="0.2">
      <c r="A27" s="349" t="s">
        <v>423</v>
      </c>
      <c r="B27" s="349"/>
      <c r="C27" s="349"/>
      <c r="D27" s="349"/>
      <c r="E27" s="349"/>
      <c r="F27" s="349"/>
      <c r="G27" s="6">
        <v>21</v>
      </c>
      <c r="H27" s="41">
        <v>0</v>
      </c>
      <c r="I27" s="41">
        <v>0</v>
      </c>
      <c r="J27" s="41">
        <v>0</v>
      </c>
      <c r="K27" s="41">
        <v>0</v>
      </c>
      <c r="L27" s="41">
        <v>0</v>
      </c>
      <c r="M27" s="41">
        <v>0</v>
      </c>
      <c r="N27" s="41">
        <v>0</v>
      </c>
      <c r="O27" s="41">
        <v>0</v>
      </c>
      <c r="P27" s="41">
        <v>0</v>
      </c>
      <c r="Q27" s="41">
        <v>0</v>
      </c>
      <c r="R27" s="41">
        <v>0</v>
      </c>
      <c r="S27" s="133">
        <v>0</v>
      </c>
      <c r="T27" s="133">
        <v>0</v>
      </c>
      <c r="U27" s="41">
        <v>0</v>
      </c>
      <c r="V27" s="41">
        <v>0</v>
      </c>
      <c r="W27" s="42">
        <f t="shared" si="3"/>
        <v>0</v>
      </c>
      <c r="X27" s="41">
        <v>0</v>
      </c>
      <c r="Y27" s="42">
        <f t="shared" si="4"/>
        <v>0</v>
      </c>
    </row>
    <row r="28" spans="1:25" ht="12.75" customHeight="1" x14ac:dyDescent="0.2">
      <c r="A28" s="349" t="s">
        <v>424</v>
      </c>
      <c r="B28" s="349"/>
      <c r="C28" s="349"/>
      <c r="D28" s="349"/>
      <c r="E28" s="349"/>
      <c r="F28" s="349"/>
      <c r="G28" s="6">
        <v>22</v>
      </c>
      <c r="H28" s="41">
        <v>0</v>
      </c>
      <c r="I28" s="41">
        <v>0</v>
      </c>
      <c r="J28" s="41"/>
      <c r="K28" s="41">
        <v>0</v>
      </c>
      <c r="L28" s="41">
        <v>0</v>
      </c>
      <c r="M28" s="41">
        <v>0</v>
      </c>
      <c r="N28" s="41">
        <v>0</v>
      </c>
      <c r="O28" s="41">
        <v>0</v>
      </c>
      <c r="P28" s="41">
        <v>0</v>
      </c>
      <c r="Q28" s="41">
        <v>0</v>
      </c>
      <c r="R28" s="41">
        <v>0</v>
      </c>
      <c r="S28" s="133">
        <v>0</v>
      </c>
      <c r="T28" s="133">
        <v>0</v>
      </c>
      <c r="U28" s="41">
        <v>0</v>
      </c>
      <c r="V28" s="41">
        <v>0</v>
      </c>
      <c r="W28" s="42">
        <f t="shared" si="3"/>
        <v>0</v>
      </c>
      <c r="X28" s="41">
        <v>0</v>
      </c>
      <c r="Y28" s="42">
        <f t="shared" si="4"/>
        <v>0</v>
      </c>
    </row>
    <row r="29" spans="1:25" ht="12.75" customHeight="1" x14ac:dyDescent="0.2">
      <c r="A29" s="349" t="s">
        <v>425</v>
      </c>
      <c r="B29" s="349"/>
      <c r="C29" s="349"/>
      <c r="D29" s="349"/>
      <c r="E29" s="349"/>
      <c r="F29" s="349"/>
      <c r="G29" s="6">
        <v>23</v>
      </c>
      <c r="H29" s="41">
        <v>0</v>
      </c>
      <c r="I29" s="41">
        <v>0</v>
      </c>
      <c r="J29" s="41">
        <v>0</v>
      </c>
      <c r="K29" s="41">
        <v>0</v>
      </c>
      <c r="L29" s="41">
        <v>0</v>
      </c>
      <c r="M29" s="41">
        <v>0</v>
      </c>
      <c r="N29" s="41">
        <v>0</v>
      </c>
      <c r="O29" s="41">
        <v>0</v>
      </c>
      <c r="P29" s="41">
        <v>0</v>
      </c>
      <c r="Q29" s="41">
        <v>0</v>
      </c>
      <c r="R29" s="41">
        <v>0</v>
      </c>
      <c r="S29" s="133">
        <v>0</v>
      </c>
      <c r="T29" s="133">
        <v>0</v>
      </c>
      <c r="U29" s="133">
        <v>0</v>
      </c>
      <c r="V29" s="133">
        <v>0</v>
      </c>
      <c r="W29" s="42">
        <f t="shared" si="3"/>
        <v>0</v>
      </c>
      <c r="X29" s="133">
        <v>0</v>
      </c>
      <c r="Y29" s="42">
        <f t="shared" si="4"/>
        <v>0</v>
      </c>
    </row>
    <row r="30" spans="1:25" ht="21.75" customHeight="1" x14ac:dyDescent="0.2">
      <c r="A30" s="367" t="s">
        <v>426</v>
      </c>
      <c r="B30" s="367"/>
      <c r="C30" s="367"/>
      <c r="D30" s="367"/>
      <c r="E30" s="367"/>
      <c r="F30" s="367"/>
      <c r="G30" s="8">
        <v>24</v>
      </c>
      <c r="H30" s="44">
        <f>SUM(H10:H29)</f>
        <v>9000000000</v>
      </c>
      <c r="I30" s="44">
        <f t="shared" ref="I30:Y30" si="5">SUM(I10:I29)</f>
        <v>0</v>
      </c>
      <c r="J30" s="44">
        <f t="shared" si="5"/>
        <v>166000000</v>
      </c>
      <c r="K30" s="44">
        <f t="shared" si="5"/>
        <v>0</v>
      </c>
      <c r="L30" s="44">
        <f t="shared" si="5"/>
        <v>0</v>
      </c>
      <c r="M30" s="44">
        <f t="shared" si="5"/>
        <v>0</v>
      </c>
      <c r="N30" s="44">
        <f t="shared" si="5"/>
        <v>1634000000</v>
      </c>
      <c r="O30" s="44">
        <f t="shared" si="5"/>
        <v>0</v>
      </c>
      <c r="P30" s="44">
        <f t="shared" si="5"/>
        <v>143000000</v>
      </c>
      <c r="Q30" s="44">
        <f t="shared" si="5"/>
        <v>0</v>
      </c>
      <c r="R30" s="44">
        <f t="shared" si="5"/>
        <v>0</v>
      </c>
      <c r="S30" s="44">
        <f t="shared" si="5"/>
        <v>0</v>
      </c>
      <c r="T30" s="44">
        <f t="shared" si="5"/>
        <v>0</v>
      </c>
      <c r="U30" s="44">
        <f t="shared" si="5"/>
        <v>-1459000000</v>
      </c>
      <c r="V30" s="44">
        <f t="shared" si="5"/>
        <v>868000000</v>
      </c>
      <c r="W30" s="44">
        <f t="shared" si="5"/>
        <v>10352000000</v>
      </c>
      <c r="X30" s="44">
        <f t="shared" si="5"/>
        <v>13000000</v>
      </c>
      <c r="Y30" s="44">
        <f t="shared" si="5"/>
        <v>10365000000</v>
      </c>
    </row>
    <row r="31" spans="1:25" x14ac:dyDescent="0.2">
      <c r="A31" s="368" t="s">
        <v>277</v>
      </c>
      <c r="B31" s="369"/>
      <c r="C31" s="369"/>
      <c r="D31" s="369"/>
      <c r="E31" s="369"/>
      <c r="F31" s="369"/>
      <c r="G31" s="369"/>
      <c r="H31" s="369"/>
      <c r="I31" s="369"/>
      <c r="J31" s="369"/>
      <c r="K31" s="369"/>
      <c r="L31" s="369"/>
      <c r="M31" s="369"/>
      <c r="N31" s="369"/>
      <c r="O31" s="369"/>
      <c r="P31" s="369"/>
      <c r="Q31" s="369"/>
      <c r="R31" s="369"/>
      <c r="S31" s="369"/>
      <c r="T31" s="369"/>
      <c r="U31" s="369"/>
      <c r="V31" s="369"/>
      <c r="W31" s="369"/>
      <c r="X31" s="369"/>
      <c r="Y31" s="369"/>
    </row>
    <row r="32" spans="1:25" ht="36.75" customHeight="1" x14ac:dyDescent="0.2">
      <c r="A32" s="370" t="s">
        <v>278</v>
      </c>
      <c r="B32" s="370"/>
      <c r="C32" s="370"/>
      <c r="D32" s="370"/>
      <c r="E32" s="370"/>
      <c r="F32" s="370"/>
      <c r="G32" s="7">
        <v>25</v>
      </c>
      <c r="H32" s="42">
        <f>SUM(H12:H20)</f>
        <v>0</v>
      </c>
      <c r="I32" s="42">
        <f t="shared" ref="I32:Y32" si="6">SUM(I12:I20)</f>
        <v>0</v>
      </c>
      <c r="J32" s="42">
        <f t="shared" si="6"/>
        <v>0</v>
      </c>
      <c r="K32" s="42">
        <f t="shared" si="6"/>
        <v>0</v>
      </c>
      <c r="L32" s="42">
        <f t="shared" si="6"/>
        <v>0</v>
      </c>
      <c r="M32" s="42">
        <f t="shared" si="6"/>
        <v>0</v>
      </c>
      <c r="N32" s="42">
        <f t="shared" si="6"/>
        <v>44000000</v>
      </c>
      <c r="O32" s="42">
        <f t="shared" si="6"/>
        <v>0</v>
      </c>
      <c r="P32" s="42">
        <f t="shared" si="6"/>
        <v>-98000000</v>
      </c>
      <c r="Q32" s="42">
        <f t="shared" si="6"/>
        <v>0</v>
      </c>
      <c r="R32" s="42">
        <f t="shared" si="6"/>
        <v>0</v>
      </c>
      <c r="S32" s="42">
        <f t="shared" ref="S32:T32" si="7">SUM(S12:S20)</f>
        <v>0</v>
      </c>
      <c r="T32" s="42">
        <f t="shared" si="7"/>
        <v>0</v>
      </c>
      <c r="U32" s="42">
        <f t="shared" si="6"/>
        <v>0</v>
      </c>
      <c r="V32" s="42">
        <f t="shared" si="6"/>
        <v>0</v>
      </c>
      <c r="W32" s="42">
        <f t="shared" si="6"/>
        <v>-54000000</v>
      </c>
      <c r="X32" s="42">
        <f t="shared" si="6"/>
        <v>0</v>
      </c>
      <c r="Y32" s="42">
        <f t="shared" si="6"/>
        <v>-54000000</v>
      </c>
    </row>
    <row r="33" spans="1:25" ht="31.5" customHeight="1" x14ac:dyDescent="0.2">
      <c r="A33" s="370" t="s">
        <v>427</v>
      </c>
      <c r="B33" s="370"/>
      <c r="C33" s="370"/>
      <c r="D33" s="370"/>
      <c r="E33" s="370"/>
      <c r="F33" s="370"/>
      <c r="G33" s="7">
        <v>26</v>
      </c>
      <c r="H33" s="42">
        <f>H11+H32</f>
        <v>0</v>
      </c>
      <c r="I33" s="42">
        <f t="shared" ref="I33:Y33" si="8">I11+I32</f>
        <v>0</v>
      </c>
      <c r="J33" s="42">
        <f t="shared" si="8"/>
        <v>0</v>
      </c>
      <c r="K33" s="42">
        <f t="shared" si="8"/>
        <v>0</v>
      </c>
      <c r="L33" s="42">
        <f t="shared" si="8"/>
        <v>0</v>
      </c>
      <c r="M33" s="42">
        <f t="shared" si="8"/>
        <v>0</v>
      </c>
      <c r="N33" s="42">
        <f t="shared" si="8"/>
        <v>44000000</v>
      </c>
      <c r="O33" s="42">
        <f t="shared" si="8"/>
        <v>0</v>
      </c>
      <c r="P33" s="42">
        <f t="shared" si="8"/>
        <v>-98000000</v>
      </c>
      <c r="Q33" s="42">
        <f t="shared" si="8"/>
        <v>0</v>
      </c>
      <c r="R33" s="42">
        <f t="shared" si="8"/>
        <v>0</v>
      </c>
      <c r="S33" s="42">
        <f t="shared" ref="S33:T33" si="9">S11+S32</f>
        <v>0</v>
      </c>
      <c r="T33" s="42">
        <f t="shared" si="9"/>
        <v>0</v>
      </c>
      <c r="U33" s="42">
        <f t="shared" si="8"/>
        <v>0</v>
      </c>
      <c r="V33" s="42">
        <f t="shared" si="8"/>
        <v>-798000000</v>
      </c>
      <c r="W33" s="42">
        <f t="shared" si="8"/>
        <v>-852000000</v>
      </c>
      <c r="X33" s="42">
        <f t="shared" si="8"/>
        <v>1000000</v>
      </c>
      <c r="Y33" s="42">
        <f t="shared" si="8"/>
        <v>-851000000</v>
      </c>
    </row>
    <row r="34" spans="1:25" ht="30.75" customHeight="1" x14ac:dyDescent="0.2">
      <c r="A34" s="371" t="s">
        <v>428</v>
      </c>
      <c r="B34" s="371"/>
      <c r="C34" s="371"/>
      <c r="D34" s="371"/>
      <c r="E34" s="371"/>
      <c r="F34" s="371"/>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0</v>
      </c>
      <c r="V34" s="44">
        <f t="shared" si="10"/>
        <v>0</v>
      </c>
      <c r="W34" s="44">
        <f t="shared" si="10"/>
        <v>0</v>
      </c>
      <c r="X34" s="44">
        <f t="shared" si="10"/>
        <v>0</v>
      </c>
      <c r="Y34" s="44">
        <f t="shared" si="10"/>
        <v>0</v>
      </c>
    </row>
    <row r="35" spans="1:25" x14ac:dyDescent="0.2">
      <c r="A35" s="368" t="s">
        <v>279</v>
      </c>
      <c r="B35" s="372"/>
      <c r="C35" s="372"/>
      <c r="D35" s="372"/>
      <c r="E35" s="372"/>
      <c r="F35" s="372"/>
      <c r="G35" s="372"/>
      <c r="H35" s="372"/>
      <c r="I35" s="372"/>
      <c r="J35" s="372"/>
      <c r="K35" s="372"/>
      <c r="L35" s="372"/>
      <c r="M35" s="372"/>
      <c r="N35" s="372"/>
      <c r="O35" s="372"/>
      <c r="P35" s="372"/>
      <c r="Q35" s="372"/>
      <c r="R35" s="372"/>
      <c r="S35" s="372"/>
      <c r="T35" s="372"/>
      <c r="U35" s="372"/>
      <c r="V35" s="372"/>
      <c r="W35" s="372"/>
      <c r="X35" s="372"/>
      <c r="Y35" s="372"/>
    </row>
    <row r="36" spans="1:25" ht="12.75" customHeight="1" x14ac:dyDescent="0.2">
      <c r="A36" s="366" t="s">
        <v>301</v>
      </c>
      <c r="B36" s="366"/>
      <c r="C36" s="366"/>
      <c r="D36" s="366"/>
      <c r="E36" s="366"/>
      <c r="F36" s="366"/>
      <c r="G36" s="6">
        <v>28</v>
      </c>
      <c r="H36" s="41">
        <v>9000000000</v>
      </c>
      <c r="I36" s="41">
        <v>0</v>
      </c>
      <c r="J36" s="41">
        <v>199000000</v>
      </c>
      <c r="K36" s="41">
        <v>0</v>
      </c>
      <c r="L36" s="41">
        <v>0</v>
      </c>
      <c r="M36" s="41">
        <v>0</v>
      </c>
      <c r="N36" s="41">
        <v>1529000000</v>
      </c>
      <c r="O36" s="41">
        <v>0</v>
      </c>
      <c r="P36" s="41">
        <v>202000000</v>
      </c>
      <c r="Q36" s="41">
        <v>0</v>
      </c>
      <c r="R36" s="41">
        <v>0</v>
      </c>
      <c r="S36" s="41">
        <v>0</v>
      </c>
      <c r="T36" s="41">
        <v>0</v>
      </c>
      <c r="U36" s="41">
        <v>-446000000</v>
      </c>
      <c r="V36" s="41">
        <v>-1140000000</v>
      </c>
      <c r="W36" s="45">
        <f>H36+I36+J36+K36-L36+M36+N36+O36+P36+Q36+R36+U36+V36+S36+T36</f>
        <v>9344000000</v>
      </c>
      <c r="X36" s="41">
        <v>13000000</v>
      </c>
      <c r="Y36" s="45">
        <f t="shared" ref="Y36:Y38" si="12">W36+X36</f>
        <v>9357000000</v>
      </c>
    </row>
    <row r="37" spans="1:25" ht="12.75" customHeight="1" x14ac:dyDescent="0.2">
      <c r="A37" s="349" t="s">
        <v>265</v>
      </c>
      <c r="B37" s="349"/>
      <c r="C37" s="349"/>
      <c r="D37" s="349"/>
      <c r="E37" s="349"/>
      <c r="F37" s="349"/>
      <c r="G37" s="6">
        <v>29</v>
      </c>
      <c r="H37" s="41">
        <v>0</v>
      </c>
      <c r="I37" s="41">
        <v>0</v>
      </c>
      <c r="J37" s="41">
        <v>0</v>
      </c>
      <c r="K37" s="41">
        <v>0</v>
      </c>
      <c r="L37" s="41">
        <v>0</v>
      </c>
      <c r="M37" s="41">
        <v>0</v>
      </c>
      <c r="N37" s="41">
        <v>0</v>
      </c>
      <c r="O37" s="41">
        <v>0</v>
      </c>
      <c r="P37" s="41">
        <v>0</v>
      </c>
      <c r="Q37" s="41">
        <v>0</v>
      </c>
      <c r="R37" s="41">
        <v>0</v>
      </c>
      <c r="S37" s="133">
        <v>0</v>
      </c>
      <c r="T37" s="133">
        <v>0</v>
      </c>
      <c r="U37" s="133">
        <v>0</v>
      </c>
      <c r="V37" s="133">
        <v>0</v>
      </c>
      <c r="W37" s="45">
        <f t="shared" ref="W37:W38" si="13">H37+I37+J37+K37-L37+M37+N37+O37+P37+Q37+R37+U37+V37+S37+T37</f>
        <v>0</v>
      </c>
      <c r="X37" s="133">
        <v>0</v>
      </c>
      <c r="Y37" s="45">
        <f t="shared" si="12"/>
        <v>0</v>
      </c>
    </row>
    <row r="38" spans="1:25" ht="12.75" customHeight="1" x14ac:dyDescent="0.2">
      <c r="A38" s="349" t="s">
        <v>266</v>
      </c>
      <c r="B38" s="349"/>
      <c r="C38" s="349"/>
      <c r="D38" s="349"/>
      <c r="E38" s="349"/>
      <c r="F38" s="349"/>
      <c r="G38" s="6">
        <v>30</v>
      </c>
      <c r="H38" s="41">
        <v>0</v>
      </c>
      <c r="I38" s="41">
        <v>0</v>
      </c>
      <c r="J38" s="41">
        <v>0</v>
      </c>
      <c r="K38" s="41">
        <v>0</v>
      </c>
      <c r="L38" s="41">
        <v>0</v>
      </c>
      <c r="M38" s="41">
        <v>0</v>
      </c>
      <c r="N38" s="41">
        <v>0</v>
      </c>
      <c r="O38" s="41">
        <v>0</v>
      </c>
      <c r="P38" s="41">
        <v>0</v>
      </c>
      <c r="Q38" s="41">
        <v>0</v>
      </c>
      <c r="R38" s="41">
        <v>0</v>
      </c>
      <c r="S38" s="133">
        <v>0</v>
      </c>
      <c r="T38" s="133">
        <v>0</v>
      </c>
      <c r="U38" s="133">
        <v>0</v>
      </c>
      <c r="V38" s="133">
        <v>0</v>
      </c>
      <c r="W38" s="45">
        <f t="shared" si="13"/>
        <v>0</v>
      </c>
      <c r="X38" s="133">
        <v>0</v>
      </c>
      <c r="Y38" s="45">
        <f t="shared" si="12"/>
        <v>0</v>
      </c>
    </row>
    <row r="39" spans="1:25" ht="25.5" customHeight="1" x14ac:dyDescent="0.2">
      <c r="A39" s="350" t="s">
        <v>429</v>
      </c>
      <c r="B39" s="350"/>
      <c r="C39" s="350"/>
      <c r="D39" s="350"/>
      <c r="E39" s="350"/>
      <c r="F39" s="350"/>
      <c r="G39" s="7">
        <v>31</v>
      </c>
      <c r="H39" s="42">
        <f>H36+H37+H38</f>
        <v>9000000000</v>
      </c>
      <c r="I39" s="42">
        <f t="shared" ref="I39:Y39" si="14">I36+I37+I38</f>
        <v>0</v>
      </c>
      <c r="J39" s="42">
        <f t="shared" si="14"/>
        <v>199000000</v>
      </c>
      <c r="K39" s="42">
        <f t="shared" si="14"/>
        <v>0</v>
      </c>
      <c r="L39" s="42">
        <f t="shared" si="14"/>
        <v>0</v>
      </c>
      <c r="M39" s="42">
        <f t="shared" si="14"/>
        <v>0</v>
      </c>
      <c r="N39" s="42">
        <f t="shared" si="14"/>
        <v>1529000000</v>
      </c>
      <c r="O39" s="42">
        <f t="shared" si="14"/>
        <v>0</v>
      </c>
      <c r="P39" s="42">
        <f t="shared" si="14"/>
        <v>202000000</v>
      </c>
      <c r="Q39" s="42">
        <f t="shared" si="14"/>
        <v>0</v>
      </c>
      <c r="R39" s="42">
        <f t="shared" si="14"/>
        <v>0</v>
      </c>
      <c r="S39" s="42">
        <f t="shared" si="14"/>
        <v>0</v>
      </c>
      <c r="T39" s="42">
        <f t="shared" si="14"/>
        <v>0</v>
      </c>
      <c r="U39" s="42">
        <f t="shared" si="14"/>
        <v>-446000000</v>
      </c>
      <c r="V39" s="42">
        <f t="shared" si="14"/>
        <v>-1140000000</v>
      </c>
      <c r="W39" s="42">
        <f t="shared" si="14"/>
        <v>9344000000</v>
      </c>
      <c r="X39" s="42">
        <f t="shared" si="14"/>
        <v>13000000</v>
      </c>
      <c r="Y39" s="42">
        <f t="shared" si="14"/>
        <v>9357000000</v>
      </c>
    </row>
    <row r="40" spans="1:25" ht="12.75" customHeight="1" x14ac:dyDescent="0.2">
      <c r="A40" s="349" t="s">
        <v>267</v>
      </c>
      <c r="B40" s="349"/>
      <c r="C40" s="349"/>
      <c r="D40" s="349"/>
      <c r="E40" s="349"/>
      <c r="F40" s="349"/>
      <c r="G40" s="6">
        <v>32</v>
      </c>
      <c r="H40" s="43">
        <v>0</v>
      </c>
      <c r="I40" s="43">
        <v>0</v>
      </c>
      <c r="J40" s="43">
        <v>0</v>
      </c>
      <c r="K40" s="43">
        <v>0</v>
      </c>
      <c r="L40" s="43">
        <v>0</v>
      </c>
      <c r="M40" s="43">
        <v>0</v>
      </c>
      <c r="N40" s="43">
        <v>0</v>
      </c>
      <c r="O40" s="43">
        <v>0</v>
      </c>
      <c r="P40" s="43">
        <v>0</v>
      </c>
      <c r="Q40" s="43">
        <v>0</v>
      </c>
      <c r="R40" s="43">
        <v>0</v>
      </c>
      <c r="S40" s="133">
        <v>0</v>
      </c>
      <c r="T40" s="133">
        <v>0</v>
      </c>
      <c r="U40" s="43">
        <v>0</v>
      </c>
      <c r="V40" s="41">
        <v>50000000</v>
      </c>
      <c r="W40" s="45">
        <f t="shared" ref="W40:W58" si="15">H40+I40+J40+K40-L40+M40+N40+O40+P40+Q40+R40+U40+V40+S40+T40</f>
        <v>50000000</v>
      </c>
      <c r="X40" s="133">
        <v>0</v>
      </c>
      <c r="Y40" s="45">
        <f t="shared" ref="Y40:Y58" si="16">W40+X40</f>
        <v>50000000</v>
      </c>
    </row>
    <row r="41" spans="1:25" ht="12.75" customHeight="1" x14ac:dyDescent="0.2">
      <c r="A41" s="349" t="s">
        <v>268</v>
      </c>
      <c r="B41" s="349"/>
      <c r="C41" s="349"/>
      <c r="D41" s="349"/>
      <c r="E41" s="349"/>
      <c r="F41" s="349"/>
      <c r="G41" s="6">
        <v>33</v>
      </c>
      <c r="H41" s="43">
        <v>0</v>
      </c>
      <c r="I41" s="43">
        <v>0</v>
      </c>
      <c r="J41" s="43">
        <v>0</v>
      </c>
      <c r="K41" s="43">
        <v>0</v>
      </c>
      <c r="L41" s="43">
        <v>0</v>
      </c>
      <c r="M41" s="43">
        <v>0</v>
      </c>
      <c r="N41" s="41">
        <v>26000000</v>
      </c>
      <c r="O41" s="43">
        <v>0</v>
      </c>
      <c r="P41" s="43">
        <v>0</v>
      </c>
      <c r="Q41" s="43">
        <v>0</v>
      </c>
      <c r="R41" s="43">
        <v>0</v>
      </c>
      <c r="S41" s="133">
        <v>0</v>
      </c>
      <c r="T41" s="133">
        <v>0</v>
      </c>
      <c r="U41" s="43">
        <v>0</v>
      </c>
      <c r="V41" s="43">
        <v>0</v>
      </c>
      <c r="W41" s="45">
        <f t="shared" si="15"/>
        <v>26000000</v>
      </c>
      <c r="X41" s="133">
        <v>0</v>
      </c>
      <c r="Y41" s="45">
        <f t="shared" si="16"/>
        <v>26000000</v>
      </c>
    </row>
    <row r="42" spans="1:25" ht="27" customHeight="1" x14ac:dyDescent="0.2">
      <c r="A42" s="349" t="s">
        <v>280</v>
      </c>
      <c r="B42" s="349"/>
      <c r="C42" s="349"/>
      <c r="D42" s="349"/>
      <c r="E42" s="349"/>
      <c r="F42" s="349"/>
      <c r="G42" s="6">
        <v>34</v>
      </c>
      <c r="H42" s="43">
        <v>0</v>
      </c>
      <c r="I42" s="43">
        <v>0</v>
      </c>
      <c r="J42" s="43">
        <v>0</v>
      </c>
      <c r="K42" s="43">
        <v>0</v>
      </c>
      <c r="L42" s="43">
        <v>0</v>
      </c>
      <c r="M42" s="43">
        <v>0</v>
      </c>
      <c r="N42" s="43">
        <v>0</v>
      </c>
      <c r="O42" s="41">
        <v>0</v>
      </c>
      <c r="P42" s="43">
        <v>0</v>
      </c>
      <c r="Q42" s="43">
        <v>0</v>
      </c>
      <c r="R42" s="43">
        <v>0</v>
      </c>
      <c r="S42" s="133">
        <v>0</v>
      </c>
      <c r="T42" s="133">
        <v>0</v>
      </c>
      <c r="U42" s="133">
        <v>0</v>
      </c>
      <c r="V42" s="133">
        <v>0</v>
      </c>
      <c r="W42" s="45">
        <f t="shared" si="15"/>
        <v>0</v>
      </c>
      <c r="X42" s="133">
        <v>0</v>
      </c>
      <c r="Y42" s="45">
        <f t="shared" si="16"/>
        <v>0</v>
      </c>
    </row>
    <row r="43" spans="1:25" ht="20.25" customHeight="1" x14ac:dyDescent="0.2">
      <c r="A43" s="349" t="s">
        <v>418</v>
      </c>
      <c r="B43" s="349"/>
      <c r="C43" s="349"/>
      <c r="D43" s="349"/>
      <c r="E43" s="349"/>
      <c r="F43" s="349"/>
      <c r="G43" s="6">
        <v>35</v>
      </c>
      <c r="H43" s="43">
        <v>0</v>
      </c>
      <c r="I43" s="43">
        <v>0</v>
      </c>
      <c r="J43" s="43">
        <v>0</v>
      </c>
      <c r="K43" s="43">
        <v>0</v>
      </c>
      <c r="L43" s="43">
        <v>0</v>
      </c>
      <c r="M43" s="43">
        <v>0</v>
      </c>
      <c r="N43" s="43">
        <v>0</v>
      </c>
      <c r="O43" s="43">
        <v>0</v>
      </c>
      <c r="P43" s="41">
        <v>6000000</v>
      </c>
      <c r="Q43" s="43">
        <v>0</v>
      </c>
      <c r="R43" s="43">
        <v>0</v>
      </c>
      <c r="S43" s="133">
        <v>0</v>
      </c>
      <c r="T43" s="133">
        <v>0</v>
      </c>
      <c r="U43" s="133">
        <v>0</v>
      </c>
      <c r="V43" s="133">
        <v>0</v>
      </c>
      <c r="W43" s="45">
        <f t="shared" si="15"/>
        <v>6000000</v>
      </c>
      <c r="X43" s="133">
        <v>0</v>
      </c>
      <c r="Y43" s="45">
        <f t="shared" si="16"/>
        <v>6000000</v>
      </c>
    </row>
    <row r="44" spans="1:25" ht="21" customHeight="1" x14ac:dyDescent="0.2">
      <c r="A44" s="349" t="s">
        <v>270</v>
      </c>
      <c r="B44" s="349"/>
      <c r="C44" s="349"/>
      <c r="D44" s="349"/>
      <c r="E44" s="349"/>
      <c r="F44" s="349"/>
      <c r="G44" s="6">
        <v>36</v>
      </c>
      <c r="H44" s="43">
        <v>0</v>
      </c>
      <c r="I44" s="43">
        <v>0</v>
      </c>
      <c r="J44" s="43">
        <v>0</v>
      </c>
      <c r="K44" s="43">
        <v>0</v>
      </c>
      <c r="L44" s="43">
        <v>0</v>
      </c>
      <c r="M44" s="43">
        <v>0</v>
      </c>
      <c r="N44" s="43">
        <v>0</v>
      </c>
      <c r="O44" s="43">
        <v>0</v>
      </c>
      <c r="P44" s="43">
        <v>0</v>
      </c>
      <c r="Q44" s="41">
        <v>0</v>
      </c>
      <c r="R44" s="43">
        <v>0</v>
      </c>
      <c r="S44" s="133">
        <v>0</v>
      </c>
      <c r="T44" s="133">
        <v>0</v>
      </c>
      <c r="U44" s="133">
        <v>0</v>
      </c>
      <c r="V44" s="133">
        <v>0</v>
      </c>
      <c r="W44" s="45">
        <f t="shared" si="15"/>
        <v>0</v>
      </c>
      <c r="X44" s="133">
        <v>0</v>
      </c>
      <c r="Y44" s="45">
        <f t="shared" si="16"/>
        <v>0</v>
      </c>
    </row>
    <row r="45" spans="1:25" ht="29.25" customHeight="1" x14ac:dyDescent="0.2">
      <c r="A45" s="349" t="s">
        <v>271</v>
      </c>
      <c r="B45" s="349"/>
      <c r="C45" s="349"/>
      <c r="D45" s="349"/>
      <c r="E45" s="349"/>
      <c r="F45" s="349"/>
      <c r="G45" s="6">
        <v>37</v>
      </c>
      <c r="H45" s="43">
        <v>0</v>
      </c>
      <c r="I45" s="43">
        <v>0</v>
      </c>
      <c r="J45" s="43">
        <v>0</v>
      </c>
      <c r="K45" s="43">
        <v>0</v>
      </c>
      <c r="L45" s="43">
        <v>0</v>
      </c>
      <c r="M45" s="43">
        <v>0</v>
      </c>
      <c r="N45" s="43">
        <v>0</v>
      </c>
      <c r="O45" s="43">
        <v>0</v>
      </c>
      <c r="P45" s="43">
        <v>0</v>
      </c>
      <c r="Q45" s="43">
        <v>0</v>
      </c>
      <c r="R45" s="41">
        <v>0</v>
      </c>
      <c r="S45" s="133">
        <v>0</v>
      </c>
      <c r="T45" s="133">
        <v>0</v>
      </c>
      <c r="U45" s="133">
        <v>0</v>
      </c>
      <c r="V45" s="133">
        <v>0</v>
      </c>
      <c r="W45" s="45">
        <f t="shared" si="15"/>
        <v>0</v>
      </c>
      <c r="X45" s="133">
        <v>0</v>
      </c>
      <c r="Y45" s="45">
        <f t="shared" si="16"/>
        <v>0</v>
      </c>
    </row>
    <row r="46" spans="1:25" ht="21" customHeight="1" x14ac:dyDescent="0.2">
      <c r="A46" s="349" t="s">
        <v>281</v>
      </c>
      <c r="B46" s="349"/>
      <c r="C46" s="349"/>
      <c r="D46" s="349"/>
      <c r="E46" s="349"/>
      <c r="F46" s="349"/>
      <c r="G46" s="6">
        <v>38</v>
      </c>
      <c r="H46" s="43">
        <v>0</v>
      </c>
      <c r="I46" s="43">
        <v>0</v>
      </c>
      <c r="J46" s="43">
        <v>0</v>
      </c>
      <c r="K46" s="43">
        <v>0</v>
      </c>
      <c r="L46" s="43">
        <v>0</v>
      </c>
      <c r="M46" s="43">
        <v>0</v>
      </c>
      <c r="N46" s="41">
        <v>0</v>
      </c>
      <c r="O46" s="41">
        <v>0</v>
      </c>
      <c r="P46" s="41">
        <v>0</v>
      </c>
      <c r="Q46" s="41">
        <v>0</v>
      </c>
      <c r="R46" s="41">
        <v>0</v>
      </c>
      <c r="S46" s="133">
        <v>0</v>
      </c>
      <c r="T46" s="133">
        <v>0</v>
      </c>
      <c r="U46" s="133">
        <v>0</v>
      </c>
      <c r="V46" s="133">
        <v>0</v>
      </c>
      <c r="W46" s="45">
        <f t="shared" si="15"/>
        <v>0</v>
      </c>
      <c r="X46" s="133">
        <v>0</v>
      </c>
      <c r="Y46" s="45">
        <f t="shared" si="16"/>
        <v>0</v>
      </c>
    </row>
    <row r="47" spans="1:25" ht="12.75" customHeight="1" x14ac:dyDescent="0.2">
      <c r="A47" s="349" t="s">
        <v>273</v>
      </c>
      <c r="B47" s="349"/>
      <c r="C47" s="349"/>
      <c r="D47" s="349"/>
      <c r="E47" s="349"/>
      <c r="F47" s="349"/>
      <c r="G47" s="6">
        <v>39</v>
      </c>
      <c r="H47" s="43">
        <v>0</v>
      </c>
      <c r="I47" s="43">
        <v>0</v>
      </c>
      <c r="J47" s="43">
        <v>0</v>
      </c>
      <c r="K47" s="43">
        <v>0</v>
      </c>
      <c r="L47" s="43">
        <v>0</v>
      </c>
      <c r="M47" s="43">
        <v>0</v>
      </c>
      <c r="N47" s="41">
        <v>0</v>
      </c>
      <c r="O47" s="41">
        <v>0</v>
      </c>
      <c r="P47" s="41">
        <v>0</v>
      </c>
      <c r="Q47" s="41">
        <v>0</v>
      </c>
      <c r="R47" s="41">
        <v>0</v>
      </c>
      <c r="S47" s="133">
        <v>0</v>
      </c>
      <c r="T47" s="133">
        <v>0</v>
      </c>
      <c r="U47" s="133">
        <v>0</v>
      </c>
      <c r="V47" s="133">
        <v>0</v>
      </c>
      <c r="W47" s="45">
        <f t="shared" si="15"/>
        <v>0</v>
      </c>
      <c r="X47" s="133">
        <v>0</v>
      </c>
      <c r="Y47" s="45">
        <f t="shared" si="16"/>
        <v>0</v>
      </c>
    </row>
    <row r="48" spans="1:25" ht="12.75" customHeight="1" x14ac:dyDescent="0.2">
      <c r="A48" s="349" t="s">
        <v>274</v>
      </c>
      <c r="B48" s="349"/>
      <c r="C48" s="349"/>
      <c r="D48" s="349"/>
      <c r="E48" s="349"/>
      <c r="F48" s="349"/>
      <c r="G48" s="6">
        <v>40</v>
      </c>
      <c r="H48" s="41">
        <v>0</v>
      </c>
      <c r="I48" s="41">
        <v>0</v>
      </c>
      <c r="J48" s="41">
        <v>0</v>
      </c>
      <c r="K48" s="41">
        <v>0</v>
      </c>
      <c r="L48" s="41">
        <v>0</v>
      </c>
      <c r="M48" s="41">
        <v>0</v>
      </c>
      <c r="N48" s="41">
        <v>0</v>
      </c>
      <c r="O48" s="41">
        <v>0</v>
      </c>
      <c r="P48" s="41">
        <v>0</v>
      </c>
      <c r="Q48" s="41">
        <v>0</v>
      </c>
      <c r="R48" s="41">
        <v>0</v>
      </c>
      <c r="S48" s="133">
        <v>0</v>
      </c>
      <c r="T48" s="133">
        <v>0</v>
      </c>
      <c r="U48" s="133">
        <v>0</v>
      </c>
      <c r="V48" s="133">
        <v>0</v>
      </c>
      <c r="W48" s="45">
        <f t="shared" si="15"/>
        <v>0</v>
      </c>
      <c r="X48" s="133">
        <v>0</v>
      </c>
      <c r="Y48" s="45">
        <f t="shared" si="16"/>
        <v>0</v>
      </c>
    </row>
    <row r="49" spans="1:25" ht="12.75" customHeight="1" x14ac:dyDescent="0.2">
      <c r="A49" s="349" t="s">
        <v>275</v>
      </c>
      <c r="B49" s="349"/>
      <c r="C49" s="349"/>
      <c r="D49" s="349"/>
      <c r="E49" s="349"/>
      <c r="F49" s="349"/>
      <c r="G49" s="6">
        <v>41</v>
      </c>
      <c r="H49" s="43">
        <v>0</v>
      </c>
      <c r="I49" s="43">
        <v>0</v>
      </c>
      <c r="J49" s="43">
        <v>0</v>
      </c>
      <c r="K49" s="43">
        <v>0</v>
      </c>
      <c r="L49" s="43">
        <v>0</v>
      </c>
      <c r="M49" s="43">
        <v>0</v>
      </c>
      <c r="N49" s="41">
        <v>0</v>
      </c>
      <c r="O49" s="41">
        <v>0</v>
      </c>
      <c r="P49" s="41">
        <v>0</v>
      </c>
      <c r="Q49" s="41">
        <v>0</v>
      </c>
      <c r="R49" s="41">
        <v>0</v>
      </c>
      <c r="S49" s="133">
        <v>0</v>
      </c>
      <c r="T49" s="133">
        <v>0</v>
      </c>
      <c r="U49" s="133">
        <v>0</v>
      </c>
      <c r="V49" s="133">
        <v>0</v>
      </c>
      <c r="W49" s="45">
        <f t="shared" si="15"/>
        <v>0</v>
      </c>
      <c r="X49" s="133">
        <v>0</v>
      </c>
      <c r="Y49" s="45">
        <f t="shared" si="16"/>
        <v>0</v>
      </c>
    </row>
    <row r="50" spans="1:25" ht="24" customHeight="1" x14ac:dyDescent="0.2">
      <c r="A50" s="349" t="s">
        <v>419</v>
      </c>
      <c r="B50" s="349"/>
      <c r="C50" s="349"/>
      <c r="D50" s="349"/>
      <c r="E50" s="349"/>
      <c r="F50" s="349"/>
      <c r="G50" s="6">
        <v>42</v>
      </c>
      <c r="H50" s="41">
        <v>0</v>
      </c>
      <c r="I50" s="41">
        <v>0</v>
      </c>
      <c r="J50" s="41">
        <v>0</v>
      </c>
      <c r="K50" s="41">
        <v>0</v>
      </c>
      <c r="L50" s="41">
        <v>0</v>
      </c>
      <c r="M50" s="41">
        <v>0</v>
      </c>
      <c r="N50" s="41">
        <v>0</v>
      </c>
      <c r="O50" s="41">
        <v>0</v>
      </c>
      <c r="P50" s="41">
        <v>0</v>
      </c>
      <c r="Q50" s="41">
        <v>0</v>
      </c>
      <c r="R50" s="41">
        <v>0</v>
      </c>
      <c r="S50" s="133">
        <v>0</v>
      </c>
      <c r="T50" s="133">
        <v>0</v>
      </c>
      <c r="U50" s="133">
        <v>0</v>
      </c>
      <c r="V50" s="133">
        <v>0</v>
      </c>
      <c r="W50" s="45">
        <f t="shared" si="15"/>
        <v>0</v>
      </c>
      <c r="X50" s="133">
        <v>0</v>
      </c>
      <c r="Y50" s="45">
        <f t="shared" si="16"/>
        <v>0</v>
      </c>
    </row>
    <row r="51" spans="1:25" ht="26.25" customHeight="1" x14ac:dyDescent="0.2">
      <c r="A51" s="349" t="s">
        <v>420</v>
      </c>
      <c r="B51" s="349"/>
      <c r="C51" s="349"/>
      <c r="D51" s="349"/>
      <c r="E51" s="349"/>
      <c r="F51" s="349"/>
      <c r="G51" s="6">
        <v>43</v>
      </c>
      <c r="H51" s="41">
        <v>0</v>
      </c>
      <c r="I51" s="41">
        <v>0</v>
      </c>
      <c r="J51" s="41">
        <v>0</v>
      </c>
      <c r="K51" s="41">
        <v>0</v>
      </c>
      <c r="L51" s="41">
        <v>0</v>
      </c>
      <c r="M51" s="41">
        <v>0</v>
      </c>
      <c r="N51" s="41">
        <v>0</v>
      </c>
      <c r="O51" s="41">
        <v>0</v>
      </c>
      <c r="P51" s="41">
        <v>0</v>
      </c>
      <c r="Q51" s="41">
        <v>0</v>
      </c>
      <c r="R51" s="41">
        <v>0</v>
      </c>
      <c r="S51" s="133">
        <v>0</v>
      </c>
      <c r="T51" s="133">
        <v>0</v>
      </c>
      <c r="U51" s="133">
        <v>0</v>
      </c>
      <c r="V51" s="133">
        <v>0</v>
      </c>
      <c r="W51" s="45">
        <f t="shared" si="15"/>
        <v>0</v>
      </c>
      <c r="X51" s="133">
        <v>0</v>
      </c>
      <c r="Y51" s="45">
        <f t="shared" si="16"/>
        <v>0</v>
      </c>
    </row>
    <row r="52" spans="1:25" ht="22.5" customHeight="1" x14ac:dyDescent="0.2">
      <c r="A52" s="349" t="s">
        <v>421</v>
      </c>
      <c r="B52" s="349"/>
      <c r="C52" s="349"/>
      <c r="D52" s="349"/>
      <c r="E52" s="349"/>
      <c r="F52" s="349"/>
      <c r="G52" s="6">
        <v>44</v>
      </c>
      <c r="H52" s="41">
        <v>0</v>
      </c>
      <c r="I52" s="41">
        <v>0</v>
      </c>
      <c r="J52" s="41">
        <v>0</v>
      </c>
      <c r="K52" s="41">
        <v>0</v>
      </c>
      <c r="L52" s="41">
        <v>0</v>
      </c>
      <c r="M52" s="41">
        <v>0</v>
      </c>
      <c r="N52" s="41">
        <v>0</v>
      </c>
      <c r="O52" s="41">
        <v>0</v>
      </c>
      <c r="P52" s="41">
        <v>0</v>
      </c>
      <c r="Q52" s="41">
        <v>0</v>
      </c>
      <c r="R52" s="41">
        <v>0</v>
      </c>
      <c r="S52" s="133">
        <v>0</v>
      </c>
      <c r="T52" s="133">
        <v>0</v>
      </c>
      <c r="U52" s="133">
        <v>0</v>
      </c>
      <c r="V52" s="133">
        <v>0</v>
      </c>
      <c r="W52" s="45">
        <f t="shared" si="15"/>
        <v>0</v>
      </c>
      <c r="X52" s="133">
        <v>0</v>
      </c>
      <c r="Y52" s="45">
        <f t="shared" si="16"/>
        <v>0</v>
      </c>
    </row>
    <row r="53" spans="1:25" ht="12.75" customHeight="1" x14ac:dyDescent="0.2">
      <c r="A53" s="349" t="s">
        <v>276</v>
      </c>
      <c r="B53" s="349"/>
      <c r="C53" s="349"/>
      <c r="D53" s="349"/>
      <c r="E53" s="349"/>
      <c r="F53" s="349"/>
      <c r="G53" s="6">
        <v>45</v>
      </c>
      <c r="H53" s="41">
        <v>0</v>
      </c>
      <c r="I53" s="41">
        <v>0</v>
      </c>
      <c r="J53" s="41">
        <v>0</v>
      </c>
      <c r="K53" s="41">
        <v>0</v>
      </c>
      <c r="L53" s="41">
        <v>0</v>
      </c>
      <c r="M53" s="41">
        <v>0</v>
      </c>
      <c r="N53" s="41">
        <v>0</v>
      </c>
      <c r="O53" s="41">
        <v>0</v>
      </c>
      <c r="P53" s="41">
        <v>0</v>
      </c>
      <c r="Q53" s="41">
        <v>0</v>
      </c>
      <c r="R53" s="41">
        <v>0</v>
      </c>
      <c r="S53" s="133">
        <v>0</v>
      </c>
      <c r="T53" s="133">
        <v>0</v>
      </c>
      <c r="U53" s="133">
        <v>0</v>
      </c>
      <c r="V53" s="133">
        <v>0</v>
      </c>
      <c r="W53" s="45">
        <f t="shared" si="15"/>
        <v>0</v>
      </c>
      <c r="X53" s="133">
        <v>0</v>
      </c>
      <c r="Y53" s="45">
        <f t="shared" si="16"/>
        <v>0</v>
      </c>
    </row>
    <row r="54" spans="1:25" ht="12.75" customHeight="1" x14ac:dyDescent="0.2">
      <c r="A54" s="349" t="s">
        <v>422</v>
      </c>
      <c r="B54" s="349"/>
      <c r="C54" s="349"/>
      <c r="D54" s="349"/>
      <c r="E54" s="349"/>
      <c r="F54" s="349"/>
      <c r="G54" s="6">
        <v>46</v>
      </c>
      <c r="H54" s="41">
        <v>0</v>
      </c>
      <c r="I54" s="41">
        <v>0</v>
      </c>
      <c r="J54" s="41">
        <v>0</v>
      </c>
      <c r="K54" s="41">
        <v>0</v>
      </c>
      <c r="L54" s="41">
        <v>0</v>
      </c>
      <c r="M54" s="41">
        <v>0</v>
      </c>
      <c r="N54" s="41">
        <v>0</v>
      </c>
      <c r="O54" s="41">
        <v>0</v>
      </c>
      <c r="P54" s="41">
        <v>0</v>
      </c>
      <c r="Q54" s="41">
        <v>0</v>
      </c>
      <c r="R54" s="41">
        <v>0</v>
      </c>
      <c r="S54" s="133">
        <v>0</v>
      </c>
      <c r="T54" s="133">
        <v>0</v>
      </c>
      <c r="U54" s="133">
        <v>0</v>
      </c>
      <c r="V54" s="133">
        <v>0</v>
      </c>
      <c r="W54" s="45">
        <f t="shared" si="15"/>
        <v>0</v>
      </c>
      <c r="X54" s="133">
        <v>0</v>
      </c>
      <c r="Y54" s="45">
        <f t="shared" si="16"/>
        <v>0</v>
      </c>
    </row>
    <row r="55" spans="1:25" ht="12.75" customHeight="1" x14ac:dyDescent="0.2">
      <c r="A55" s="349" t="s">
        <v>430</v>
      </c>
      <c r="B55" s="349"/>
      <c r="C55" s="349"/>
      <c r="D55" s="349"/>
      <c r="E55" s="349"/>
      <c r="F55" s="349"/>
      <c r="G55" s="6">
        <v>47</v>
      </c>
      <c r="H55" s="41">
        <v>0</v>
      </c>
      <c r="I55" s="41">
        <v>0</v>
      </c>
      <c r="J55" s="41">
        <v>0</v>
      </c>
      <c r="K55" s="41">
        <v>0</v>
      </c>
      <c r="L55" s="41">
        <v>0</v>
      </c>
      <c r="M55" s="41">
        <v>0</v>
      </c>
      <c r="N55" s="41">
        <v>0</v>
      </c>
      <c r="O55" s="41">
        <v>0</v>
      </c>
      <c r="P55" s="41">
        <v>0</v>
      </c>
      <c r="Q55" s="41">
        <v>0</v>
      </c>
      <c r="R55" s="41">
        <v>0</v>
      </c>
      <c r="S55" s="133">
        <v>0</v>
      </c>
      <c r="T55" s="133">
        <v>0</v>
      </c>
      <c r="U55" s="133">
        <v>0</v>
      </c>
      <c r="V55" s="133">
        <v>0</v>
      </c>
      <c r="W55" s="45">
        <f t="shared" si="15"/>
        <v>0</v>
      </c>
      <c r="X55" s="133">
        <v>0</v>
      </c>
      <c r="Y55" s="45">
        <f t="shared" si="16"/>
        <v>0</v>
      </c>
    </row>
    <row r="56" spans="1:25" ht="12.75" customHeight="1" x14ac:dyDescent="0.2">
      <c r="A56" s="349" t="s">
        <v>423</v>
      </c>
      <c r="B56" s="349"/>
      <c r="C56" s="349"/>
      <c r="D56" s="349"/>
      <c r="E56" s="349"/>
      <c r="F56" s="349"/>
      <c r="G56" s="6">
        <v>48</v>
      </c>
      <c r="H56" s="41">
        <v>0</v>
      </c>
      <c r="I56" s="41">
        <v>0</v>
      </c>
      <c r="J56" s="41">
        <v>0</v>
      </c>
      <c r="K56" s="41">
        <v>0</v>
      </c>
      <c r="L56" s="41">
        <v>0</v>
      </c>
      <c r="M56" s="41">
        <v>0</v>
      </c>
      <c r="N56" s="41">
        <v>0</v>
      </c>
      <c r="O56" s="41">
        <v>0</v>
      </c>
      <c r="P56" s="41">
        <v>0</v>
      </c>
      <c r="Q56" s="41">
        <v>0</v>
      </c>
      <c r="R56" s="41">
        <v>0</v>
      </c>
      <c r="S56" s="133">
        <v>0</v>
      </c>
      <c r="T56" s="133">
        <v>0</v>
      </c>
      <c r="U56" s="133">
        <v>0</v>
      </c>
      <c r="V56" s="133">
        <v>0</v>
      </c>
      <c r="W56" s="45">
        <f t="shared" si="15"/>
        <v>0</v>
      </c>
      <c r="X56" s="133">
        <v>0</v>
      </c>
      <c r="Y56" s="45">
        <f t="shared" si="16"/>
        <v>0</v>
      </c>
    </row>
    <row r="57" spans="1:25" ht="12.75" customHeight="1" x14ac:dyDescent="0.2">
      <c r="A57" s="349" t="s">
        <v>431</v>
      </c>
      <c r="B57" s="349"/>
      <c r="C57" s="349"/>
      <c r="D57" s="349"/>
      <c r="E57" s="349"/>
      <c r="F57" s="349"/>
      <c r="G57" s="6">
        <v>49</v>
      </c>
      <c r="H57" s="41">
        <v>0</v>
      </c>
      <c r="I57" s="41">
        <v>0</v>
      </c>
      <c r="J57" s="41">
        <v>0</v>
      </c>
      <c r="K57" s="41">
        <v>0</v>
      </c>
      <c r="L57" s="41">
        <v>0</v>
      </c>
      <c r="M57" s="41">
        <v>0</v>
      </c>
      <c r="N57" s="41">
        <v>0</v>
      </c>
      <c r="O57" s="41">
        <v>0</v>
      </c>
      <c r="P57" s="41">
        <v>0</v>
      </c>
      <c r="Q57" s="41">
        <v>0</v>
      </c>
      <c r="R57" s="41">
        <v>0</v>
      </c>
      <c r="S57" s="133">
        <v>0</v>
      </c>
      <c r="T57" s="133">
        <v>0</v>
      </c>
      <c r="U57" s="133">
        <v>0</v>
      </c>
      <c r="V57" s="133">
        <v>0</v>
      </c>
      <c r="W57" s="45">
        <f t="shared" si="15"/>
        <v>0</v>
      </c>
      <c r="X57" s="133">
        <v>0</v>
      </c>
      <c r="Y57" s="45">
        <f t="shared" si="16"/>
        <v>0</v>
      </c>
    </row>
    <row r="58" spans="1:25" ht="12.75" customHeight="1" x14ac:dyDescent="0.2">
      <c r="A58" s="349" t="s">
        <v>425</v>
      </c>
      <c r="B58" s="349"/>
      <c r="C58" s="349"/>
      <c r="D58" s="349"/>
      <c r="E58" s="349"/>
      <c r="F58" s="349"/>
      <c r="G58" s="6">
        <v>50</v>
      </c>
      <c r="H58" s="41">
        <v>0</v>
      </c>
      <c r="I58" s="41">
        <v>0</v>
      </c>
      <c r="J58" s="41">
        <v>0</v>
      </c>
      <c r="K58" s="41">
        <v>0</v>
      </c>
      <c r="L58" s="41">
        <v>0</v>
      </c>
      <c r="M58" s="41">
        <v>0</v>
      </c>
      <c r="N58" s="41">
        <v>0</v>
      </c>
      <c r="O58" s="41">
        <v>0</v>
      </c>
      <c r="P58" s="41">
        <v>0</v>
      </c>
      <c r="Q58" s="41">
        <v>0</v>
      </c>
      <c r="R58" s="41">
        <v>0</v>
      </c>
      <c r="S58" s="133">
        <v>0</v>
      </c>
      <c r="T58" s="133">
        <v>0</v>
      </c>
      <c r="U58" s="133">
        <v>0</v>
      </c>
      <c r="V58" s="133">
        <v>0</v>
      </c>
      <c r="W58" s="45">
        <f t="shared" si="15"/>
        <v>0</v>
      </c>
      <c r="X58" s="133">
        <v>0</v>
      </c>
      <c r="Y58" s="45">
        <f t="shared" si="16"/>
        <v>0</v>
      </c>
    </row>
    <row r="59" spans="1:25" ht="25.5" customHeight="1" x14ac:dyDescent="0.2">
      <c r="A59" s="367" t="s">
        <v>432</v>
      </c>
      <c r="B59" s="367"/>
      <c r="C59" s="367"/>
      <c r="D59" s="367"/>
      <c r="E59" s="367"/>
      <c r="F59" s="367"/>
      <c r="G59" s="8">
        <v>51</v>
      </c>
      <c r="H59" s="44">
        <f>SUM(H39:H58)</f>
        <v>9000000000</v>
      </c>
      <c r="I59" s="44">
        <f t="shared" ref="I59:Y59" si="17">SUM(I39:I58)</f>
        <v>0</v>
      </c>
      <c r="J59" s="44">
        <f t="shared" si="17"/>
        <v>199000000</v>
      </c>
      <c r="K59" s="44">
        <f t="shared" si="17"/>
        <v>0</v>
      </c>
      <c r="L59" s="44">
        <f t="shared" si="17"/>
        <v>0</v>
      </c>
      <c r="M59" s="44">
        <f t="shared" si="17"/>
        <v>0</v>
      </c>
      <c r="N59" s="44">
        <f t="shared" si="17"/>
        <v>1555000000</v>
      </c>
      <c r="O59" s="44">
        <f t="shared" si="17"/>
        <v>0</v>
      </c>
      <c r="P59" s="44">
        <f t="shared" si="17"/>
        <v>208000000</v>
      </c>
      <c r="Q59" s="44">
        <f t="shared" si="17"/>
        <v>0</v>
      </c>
      <c r="R59" s="44">
        <f t="shared" si="17"/>
        <v>0</v>
      </c>
      <c r="S59" s="44">
        <f t="shared" si="17"/>
        <v>0</v>
      </c>
      <c r="T59" s="44">
        <f t="shared" si="17"/>
        <v>0</v>
      </c>
      <c r="U59" s="44">
        <f t="shared" si="17"/>
        <v>-446000000</v>
      </c>
      <c r="V59" s="44">
        <f t="shared" si="17"/>
        <v>-1090000000</v>
      </c>
      <c r="W59" s="44">
        <f t="shared" si="17"/>
        <v>9426000000</v>
      </c>
      <c r="X59" s="44">
        <f t="shared" si="17"/>
        <v>13000000</v>
      </c>
      <c r="Y59" s="44">
        <f t="shared" si="17"/>
        <v>9439000000</v>
      </c>
    </row>
    <row r="60" spans="1:25" x14ac:dyDescent="0.2">
      <c r="A60" s="368" t="s">
        <v>277</v>
      </c>
      <c r="B60" s="369"/>
      <c r="C60" s="369"/>
      <c r="D60" s="369"/>
      <c r="E60" s="369"/>
      <c r="F60" s="369"/>
      <c r="G60" s="369"/>
      <c r="H60" s="369"/>
      <c r="I60" s="369"/>
      <c r="J60" s="369"/>
      <c r="K60" s="369"/>
      <c r="L60" s="369"/>
      <c r="M60" s="369"/>
      <c r="N60" s="369"/>
      <c r="O60" s="369"/>
      <c r="P60" s="369"/>
      <c r="Q60" s="369"/>
      <c r="R60" s="369"/>
      <c r="S60" s="369"/>
      <c r="T60" s="369"/>
      <c r="U60" s="369"/>
      <c r="V60" s="369"/>
      <c r="W60" s="369"/>
      <c r="X60" s="369"/>
      <c r="Y60" s="369"/>
    </row>
    <row r="61" spans="1:25" ht="31.5" customHeight="1" x14ac:dyDescent="0.2">
      <c r="A61" s="370" t="s">
        <v>433</v>
      </c>
      <c r="B61" s="370"/>
      <c r="C61" s="370"/>
      <c r="D61" s="370"/>
      <c r="E61" s="370"/>
      <c r="F61" s="370"/>
      <c r="G61" s="7">
        <v>52</v>
      </c>
      <c r="H61" s="45">
        <f>SUM(H41:H49)</f>
        <v>0</v>
      </c>
      <c r="I61" s="45">
        <f t="shared" ref="I61:Y61" si="18">SUM(I41:I49)</f>
        <v>0</v>
      </c>
      <c r="J61" s="45">
        <f t="shared" si="18"/>
        <v>0</v>
      </c>
      <c r="K61" s="45">
        <f t="shared" si="18"/>
        <v>0</v>
      </c>
      <c r="L61" s="45">
        <f t="shared" si="18"/>
        <v>0</v>
      </c>
      <c r="M61" s="45">
        <f t="shared" si="18"/>
        <v>0</v>
      </c>
      <c r="N61" s="45">
        <f t="shared" si="18"/>
        <v>26000000</v>
      </c>
      <c r="O61" s="45">
        <f t="shared" si="18"/>
        <v>0</v>
      </c>
      <c r="P61" s="45">
        <f t="shared" si="18"/>
        <v>6000000</v>
      </c>
      <c r="Q61" s="45">
        <f t="shared" si="18"/>
        <v>0</v>
      </c>
      <c r="R61" s="45">
        <f t="shared" si="18"/>
        <v>0</v>
      </c>
      <c r="S61" s="45">
        <f t="shared" ref="S61:T61" si="19">SUM(S41:S49)</f>
        <v>0</v>
      </c>
      <c r="T61" s="45">
        <f t="shared" si="19"/>
        <v>0</v>
      </c>
      <c r="U61" s="45">
        <f t="shared" si="18"/>
        <v>0</v>
      </c>
      <c r="V61" s="45">
        <f t="shared" si="18"/>
        <v>0</v>
      </c>
      <c r="W61" s="45">
        <f t="shared" si="18"/>
        <v>32000000</v>
      </c>
      <c r="X61" s="45">
        <f t="shared" si="18"/>
        <v>0</v>
      </c>
      <c r="Y61" s="45">
        <f t="shared" si="18"/>
        <v>32000000</v>
      </c>
    </row>
    <row r="62" spans="1:25" ht="27.75" customHeight="1" x14ac:dyDescent="0.2">
      <c r="A62" s="370" t="s">
        <v>434</v>
      </c>
      <c r="B62" s="370"/>
      <c r="C62" s="370"/>
      <c r="D62" s="370"/>
      <c r="E62" s="370"/>
      <c r="F62" s="370"/>
      <c r="G62" s="7">
        <v>53</v>
      </c>
      <c r="H62" s="45">
        <f>H40+H61</f>
        <v>0</v>
      </c>
      <c r="I62" s="45">
        <f t="shared" ref="I62:Y62" si="20">I40+I61</f>
        <v>0</v>
      </c>
      <c r="J62" s="45">
        <f t="shared" si="20"/>
        <v>0</v>
      </c>
      <c r="K62" s="45">
        <f t="shared" si="20"/>
        <v>0</v>
      </c>
      <c r="L62" s="45">
        <f t="shared" si="20"/>
        <v>0</v>
      </c>
      <c r="M62" s="45">
        <f t="shared" si="20"/>
        <v>0</v>
      </c>
      <c r="N62" s="45">
        <f t="shared" si="20"/>
        <v>26000000</v>
      </c>
      <c r="O62" s="45">
        <f t="shared" si="20"/>
        <v>0</v>
      </c>
      <c r="P62" s="45">
        <f t="shared" si="20"/>
        <v>6000000</v>
      </c>
      <c r="Q62" s="45">
        <f t="shared" si="20"/>
        <v>0</v>
      </c>
      <c r="R62" s="45">
        <f t="shared" si="20"/>
        <v>0</v>
      </c>
      <c r="S62" s="45">
        <f t="shared" ref="S62:T62" si="21">S40+S61</f>
        <v>0</v>
      </c>
      <c r="T62" s="45">
        <f t="shared" si="21"/>
        <v>0</v>
      </c>
      <c r="U62" s="45">
        <f t="shared" si="20"/>
        <v>0</v>
      </c>
      <c r="V62" s="45">
        <f t="shared" si="20"/>
        <v>50000000</v>
      </c>
      <c r="W62" s="45">
        <f t="shared" si="20"/>
        <v>82000000</v>
      </c>
      <c r="X62" s="45">
        <f t="shared" si="20"/>
        <v>0</v>
      </c>
      <c r="Y62" s="45">
        <f t="shared" si="20"/>
        <v>82000000</v>
      </c>
    </row>
    <row r="63" spans="1:25" ht="29.25" customHeight="1" x14ac:dyDescent="0.2">
      <c r="A63" s="371" t="s">
        <v>435</v>
      </c>
      <c r="B63" s="371"/>
      <c r="C63" s="371"/>
      <c r="D63" s="371"/>
      <c r="E63" s="371"/>
      <c r="F63" s="371"/>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0</v>
      </c>
      <c r="V63" s="46">
        <f t="shared" si="22"/>
        <v>0</v>
      </c>
      <c r="W63" s="46">
        <f t="shared" si="22"/>
        <v>0</v>
      </c>
      <c r="X63" s="46">
        <f t="shared" si="22"/>
        <v>0</v>
      </c>
      <c r="Y63" s="46">
        <f t="shared" si="22"/>
        <v>0</v>
      </c>
    </row>
  </sheetData>
  <sheetProtection algorithmName="SHA-512" hashValue="SelmbH+PZvAlFKpvYPVZGhNoxXrMGoyzfdsygK9poKRppzoYn/EhudDF9hNqq9kLCpNGNgJ/JUyBQvqnaNZi9g==" saltValue="Ww42CqYrK3blM3k5Av3yuA=="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7:Y30 H36:Y59 H61:Y63"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71"/>
  <sheetViews>
    <sheetView topLeftCell="A106" zoomScale="91" zoomScaleNormal="91" workbookViewId="0">
      <selection activeCell="A132" sqref="A132:I132"/>
    </sheetView>
  </sheetViews>
  <sheetFormatPr defaultRowHeight="12.75" x14ac:dyDescent="0.2"/>
  <cols>
    <col min="1" max="1" width="80.5703125" customWidth="1"/>
    <col min="2" max="2" width="23.28515625" customWidth="1"/>
    <col min="3" max="3" width="18.7109375" customWidth="1"/>
    <col min="4" max="4" width="13.5703125" customWidth="1"/>
    <col min="5" max="5" width="15.5703125" customWidth="1"/>
    <col min="6" max="8" width="13.5703125" customWidth="1"/>
    <col min="9" max="9" width="26.140625" customWidth="1"/>
  </cols>
  <sheetData>
    <row r="2" spans="1:9" x14ac:dyDescent="0.2">
      <c r="A2" s="141" t="s">
        <v>530</v>
      </c>
    </row>
    <row r="3" spans="1:9" x14ac:dyDescent="0.2">
      <c r="A3" s="141" t="s">
        <v>531</v>
      </c>
    </row>
    <row r="4" spans="1:9" x14ac:dyDescent="0.2">
      <c r="A4" s="141"/>
    </row>
    <row r="5" spans="1:9" x14ac:dyDescent="0.2">
      <c r="A5" s="141" t="s">
        <v>532</v>
      </c>
    </row>
    <row r="6" spans="1:9" x14ac:dyDescent="0.2">
      <c r="A6" s="141"/>
    </row>
    <row r="7" spans="1:9" x14ac:dyDescent="0.2">
      <c r="A7" s="141" t="s">
        <v>533</v>
      </c>
    </row>
    <row r="8" spans="1:9" x14ac:dyDescent="0.2">
      <c r="A8" s="141"/>
    </row>
    <row r="9" spans="1:9" x14ac:dyDescent="0.2">
      <c r="A9" s="141" t="s">
        <v>534</v>
      </c>
    </row>
    <row r="10" spans="1:9" x14ac:dyDescent="0.2">
      <c r="A10" s="141"/>
    </row>
    <row r="11" spans="1:9" x14ac:dyDescent="0.2">
      <c r="A11" s="377" t="s">
        <v>535</v>
      </c>
      <c r="B11" s="377"/>
      <c r="C11" s="377"/>
      <c r="D11" s="377"/>
      <c r="E11" s="377"/>
      <c r="F11" s="377"/>
      <c r="G11" s="377"/>
      <c r="H11" s="377"/>
      <c r="I11" s="377"/>
    </row>
    <row r="12" spans="1:9" x14ac:dyDescent="0.2">
      <c r="A12" s="142"/>
    </row>
    <row r="13" spans="1:9" ht="24" customHeight="1" x14ac:dyDescent="0.2">
      <c r="A13" s="373" t="s">
        <v>536</v>
      </c>
      <c r="B13" s="373"/>
      <c r="C13" s="373"/>
      <c r="D13" s="373"/>
      <c r="E13" s="373"/>
      <c r="F13" s="373"/>
      <c r="G13" s="373"/>
      <c r="H13" s="373"/>
      <c r="I13" s="373"/>
    </row>
    <row r="14" spans="1:9" ht="24" customHeight="1" x14ac:dyDescent="0.2">
      <c r="A14" s="377" t="s">
        <v>537</v>
      </c>
      <c r="B14" s="377"/>
      <c r="C14" s="377"/>
      <c r="D14" s="377"/>
      <c r="E14" s="377"/>
      <c r="F14" s="377"/>
      <c r="G14" s="377"/>
      <c r="H14" s="377"/>
      <c r="I14" s="377"/>
    </row>
    <row r="15" spans="1:9" ht="24" customHeight="1" x14ac:dyDescent="0.2">
      <c r="A15" s="373" t="s">
        <v>538</v>
      </c>
      <c r="B15" s="373"/>
      <c r="C15" s="373"/>
      <c r="D15" s="373"/>
      <c r="E15" s="373"/>
      <c r="F15" s="373"/>
      <c r="G15" s="373"/>
      <c r="H15" s="373"/>
      <c r="I15" s="373"/>
    </row>
    <row r="16" spans="1:9" ht="24" customHeight="1" x14ac:dyDescent="0.2">
      <c r="A16" s="373" t="s">
        <v>539</v>
      </c>
      <c r="B16" s="373"/>
      <c r="C16" s="373"/>
      <c r="D16" s="373"/>
      <c r="E16" s="373"/>
      <c r="F16" s="373"/>
      <c r="G16" s="373"/>
      <c r="H16" s="373"/>
      <c r="I16" s="373"/>
    </row>
    <row r="17" spans="1:9" ht="24" customHeight="1" x14ac:dyDescent="0.2">
      <c r="A17" s="377" t="s">
        <v>540</v>
      </c>
      <c r="B17" s="377"/>
      <c r="C17" s="377"/>
      <c r="D17" s="377"/>
      <c r="E17" s="377"/>
      <c r="F17" s="377"/>
      <c r="G17" s="377"/>
      <c r="H17" s="377"/>
      <c r="I17" s="377"/>
    </row>
    <row r="18" spans="1:9" ht="24" customHeight="1" x14ac:dyDescent="0.2">
      <c r="A18" s="377" t="s">
        <v>541</v>
      </c>
      <c r="B18" s="377"/>
      <c r="C18" s="377"/>
      <c r="D18" s="377"/>
      <c r="E18" s="377"/>
      <c r="F18" s="377"/>
      <c r="G18" s="377"/>
      <c r="H18" s="377"/>
      <c r="I18" s="377"/>
    </row>
    <row r="19" spans="1:9" x14ac:dyDescent="0.2">
      <c r="A19" s="142"/>
    </row>
    <row r="20" spans="1:9" ht="15" customHeight="1" x14ac:dyDescent="0.2">
      <c r="A20" s="376" t="s">
        <v>542</v>
      </c>
      <c r="B20" s="376"/>
      <c r="C20" s="376"/>
      <c r="D20" s="376"/>
      <c r="E20" s="376"/>
      <c r="F20" s="376"/>
      <c r="G20" s="376"/>
      <c r="H20" s="376"/>
      <c r="I20" s="376"/>
    </row>
    <row r="21" spans="1:9" x14ac:dyDescent="0.2">
      <c r="A21" s="142" t="s">
        <v>543</v>
      </c>
    </row>
    <row r="22" spans="1:9" ht="15" customHeight="1" x14ac:dyDescent="0.2">
      <c r="A22" s="142" t="s">
        <v>544</v>
      </c>
    </row>
    <row r="23" spans="1:9" ht="15" customHeight="1" x14ac:dyDescent="0.2">
      <c r="A23" s="142" t="s">
        <v>545</v>
      </c>
    </row>
    <row r="24" spans="1:9" ht="15" customHeight="1" x14ac:dyDescent="0.2">
      <c r="A24" s="142" t="s">
        <v>546</v>
      </c>
    </row>
    <row r="25" spans="1:9" ht="15" customHeight="1" x14ac:dyDescent="0.2">
      <c r="A25" s="142" t="s">
        <v>547</v>
      </c>
    </row>
    <row r="26" spans="1:9" ht="15" customHeight="1" x14ac:dyDescent="0.2">
      <c r="A26" s="142" t="s">
        <v>548</v>
      </c>
    </row>
    <row r="27" spans="1:9" x14ac:dyDescent="0.2">
      <c r="A27" s="142"/>
    </row>
    <row r="28" spans="1:9" ht="15" customHeight="1" x14ac:dyDescent="0.2">
      <c r="A28" s="143" t="s">
        <v>549</v>
      </c>
    </row>
    <row r="29" spans="1:9" ht="33" customHeight="1" x14ac:dyDescent="0.2">
      <c r="A29" s="373" t="s">
        <v>550</v>
      </c>
      <c r="B29" s="373"/>
      <c r="C29" s="373"/>
      <c r="D29" s="373"/>
      <c r="E29" s="373"/>
      <c r="F29" s="373"/>
      <c r="G29" s="373"/>
      <c r="H29" s="373"/>
      <c r="I29" s="373"/>
    </row>
    <row r="30" spans="1:9" ht="20.25" customHeight="1" x14ac:dyDescent="0.2">
      <c r="A30" s="373" t="s">
        <v>666</v>
      </c>
      <c r="B30" s="373"/>
      <c r="C30" s="373"/>
      <c r="D30" s="373"/>
      <c r="E30" s="373"/>
      <c r="F30" s="373"/>
      <c r="G30" s="373"/>
      <c r="H30" s="373"/>
      <c r="I30" s="373"/>
    </row>
    <row r="31" spans="1:9" x14ac:dyDescent="0.2">
      <c r="A31" s="145"/>
      <c r="B31" s="145"/>
      <c r="C31" s="145"/>
      <c r="D31" s="145"/>
      <c r="E31" s="145"/>
      <c r="F31" s="145"/>
      <c r="G31" s="145"/>
      <c r="H31" s="145"/>
      <c r="I31" s="145"/>
    </row>
    <row r="32" spans="1:9" ht="24.75" customHeight="1" x14ac:dyDescent="0.2">
      <c r="A32" s="376" t="s">
        <v>551</v>
      </c>
      <c r="B32" s="376"/>
      <c r="C32" s="376"/>
      <c r="D32" s="376"/>
      <c r="E32" s="376"/>
      <c r="F32" s="376"/>
      <c r="G32" s="376"/>
      <c r="H32" s="376"/>
      <c r="I32" s="376"/>
    </row>
    <row r="33" spans="1:9" ht="24.75" customHeight="1" x14ac:dyDescent="0.2">
      <c r="A33" s="377" t="s">
        <v>552</v>
      </c>
      <c r="B33" s="377"/>
      <c r="C33" s="377"/>
      <c r="D33" s="377"/>
      <c r="E33" s="377"/>
      <c r="F33" s="377"/>
      <c r="G33" s="377"/>
      <c r="H33" s="377"/>
      <c r="I33" s="377"/>
    </row>
    <row r="34" spans="1:9" ht="12.75" customHeight="1" x14ac:dyDescent="0.2">
      <c r="A34" s="144"/>
      <c r="B34" s="144"/>
      <c r="C34" s="144"/>
      <c r="D34" s="144"/>
      <c r="E34" s="144"/>
      <c r="F34" s="144"/>
      <c r="G34" s="144"/>
      <c r="H34" s="144"/>
      <c r="I34" s="144"/>
    </row>
    <row r="35" spans="1:9" ht="15" customHeight="1" x14ac:dyDescent="0.2">
      <c r="A35" s="143" t="s">
        <v>553</v>
      </c>
    </row>
    <row r="36" spans="1:9" ht="37.5" customHeight="1" x14ac:dyDescent="0.2">
      <c r="A36" s="373" t="s">
        <v>554</v>
      </c>
      <c r="B36" s="373"/>
      <c r="C36" s="373"/>
      <c r="D36" s="373"/>
      <c r="E36" s="373"/>
      <c r="F36" s="373"/>
      <c r="G36" s="373"/>
      <c r="H36" s="373"/>
      <c r="I36" s="373"/>
    </row>
    <row r="37" spans="1:9" ht="12.75" customHeight="1" x14ac:dyDescent="0.2">
      <c r="A37" s="145"/>
      <c r="B37" s="145"/>
      <c r="C37" s="145"/>
      <c r="D37" s="145"/>
      <c r="E37" s="145"/>
      <c r="F37" s="145"/>
      <c r="G37" s="145"/>
      <c r="H37" s="145"/>
      <c r="I37" s="145"/>
    </row>
    <row r="38" spans="1:9" ht="15" customHeight="1" x14ac:dyDescent="0.2">
      <c r="A38" s="376" t="s">
        <v>555</v>
      </c>
      <c r="B38" s="376"/>
      <c r="C38" s="376"/>
      <c r="D38" s="376"/>
      <c r="E38" s="376"/>
      <c r="F38" s="376"/>
      <c r="G38" s="376"/>
      <c r="H38" s="376"/>
      <c r="I38" s="376"/>
    </row>
    <row r="39" spans="1:9" ht="15.75" customHeight="1" x14ac:dyDescent="0.2">
      <c r="A39" s="377" t="s">
        <v>556</v>
      </c>
      <c r="B39" s="377"/>
    </row>
    <row r="40" spans="1:9" x14ac:dyDescent="0.2">
      <c r="A40" s="142"/>
    </row>
    <row r="41" spans="1:9" ht="15" customHeight="1" x14ac:dyDescent="0.2">
      <c r="A41" s="143" t="s">
        <v>557</v>
      </c>
    </row>
    <row r="42" spans="1:9" ht="14.25" customHeight="1" x14ac:dyDescent="0.2">
      <c r="A42" s="142" t="s">
        <v>558</v>
      </c>
    </row>
    <row r="43" spans="1:9" ht="12.75" customHeight="1" x14ac:dyDescent="0.2">
      <c r="A43" s="142"/>
    </row>
    <row r="44" spans="1:9" ht="24" customHeight="1" x14ac:dyDescent="0.2">
      <c r="A44" s="376" t="s">
        <v>559</v>
      </c>
      <c r="B44" s="376"/>
      <c r="C44" s="376"/>
      <c r="D44" s="376"/>
      <c r="E44" s="376"/>
      <c r="F44" s="376"/>
      <c r="G44" s="376"/>
      <c r="H44" s="376"/>
      <c r="I44" s="376"/>
    </row>
    <row r="45" spans="1:9" ht="24" customHeight="1" x14ac:dyDescent="0.2">
      <c r="A45" s="373" t="s">
        <v>560</v>
      </c>
      <c r="B45" s="373"/>
      <c r="C45" s="373"/>
      <c r="D45" s="373"/>
      <c r="E45" s="373"/>
      <c r="F45" s="373"/>
      <c r="G45" s="373"/>
      <c r="H45" s="373"/>
      <c r="I45" s="373"/>
    </row>
    <row r="46" spans="1:9" ht="26.25" customHeight="1" x14ac:dyDescent="0.2">
      <c r="A46" s="373" t="s">
        <v>664</v>
      </c>
      <c r="B46" s="373"/>
      <c r="C46" s="373"/>
      <c r="D46" s="373"/>
      <c r="E46" s="373"/>
      <c r="F46" s="373"/>
      <c r="G46" s="373"/>
      <c r="H46" s="373"/>
      <c r="I46" s="373"/>
    </row>
    <row r="47" spans="1:9" x14ac:dyDescent="0.2">
      <c r="A47" s="145"/>
      <c r="B47" s="145"/>
      <c r="C47" s="145"/>
      <c r="D47" s="145"/>
      <c r="E47" s="145"/>
      <c r="F47" s="145"/>
      <c r="G47" s="145"/>
      <c r="H47" s="145"/>
      <c r="I47" s="145"/>
    </row>
    <row r="48" spans="1:9" ht="15" customHeight="1" x14ac:dyDescent="0.2">
      <c r="A48" s="376" t="s">
        <v>561</v>
      </c>
      <c r="B48" s="376"/>
      <c r="C48" s="376"/>
      <c r="D48" s="376"/>
      <c r="E48" s="376"/>
      <c r="F48" s="376"/>
      <c r="G48" s="376"/>
      <c r="H48" s="376"/>
      <c r="I48" s="376"/>
    </row>
    <row r="49" spans="1:9" x14ac:dyDescent="0.2">
      <c r="A49" s="373" t="s">
        <v>562</v>
      </c>
      <c r="B49" s="373"/>
      <c r="C49" s="373"/>
      <c r="D49" s="373"/>
      <c r="E49" s="373"/>
      <c r="F49" s="373"/>
      <c r="G49" s="373"/>
      <c r="H49" s="373"/>
      <c r="I49" s="373"/>
    </row>
    <row r="50" spans="1:9" x14ac:dyDescent="0.2">
      <c r="A50" s="373" t="s">
        <v>563</v>
      </c>
      <c r="B50" s="373"/>
      <c r="C50" s="373"/>
      <c r="D50" s="373"/>
      <c r="E50" s="373"/>
      <c r="F50" s="373"/>
      <c r="G50" s="373"/>
      <c r="H50" s="373"/>
      <c r="I50" s="373"/>
    </row>
    <row r="51" spans="1:9" x14ac:dyDescent="0.2">
      <c r="A51" s="141"/>
    </row>
    <row r="52" spans="1:9" ht="29.25" customHeight="1" x14ac:dyDescent="0.2">
      <c r="A52" s="376" t="s">
        <v>564</v>
      </c>
      <c r="B52" s="376"/>
      <c r="C52" s="376"/>
      <c r="D52" s="376"/>
      <c r="E52" s="376"/>
      <c r="F52" s="376"/>
      <c r="G52" s="376"/>
      <c r="H52" s="376"/>
      <c r="I52" s="376"/>
    </row>
    <row r="53" spans="1:9" ht="13.5" thickBot="1" x14ac:dyDescent="0.25"/>
    <row r="54" spans="1:9" ht="14.25" thickTop="1" thickBot="1" x14ac:dyDescent="0.25">
      <c r="A54" s="178" t="s">
        <v>653</v>
      </c>
      <c r="B54" s="179" t="s">
        <v>583</v>
      </c>
      <c r="C54" s="179" t="s">
        <v>584</v>
      </c>
      <c r="D54" s="179" t="s">
        <v>585</v>
      </c>
      <c r="E54" s="180" t="s">
        <v>654</v>
      </c>
    </row>
    <row r="55" spans="1:9" ht="17.25" customHeight="1" thickTop="1" x14ac:dyDescent="0.2">
      <c r="A55" s="176" t="s">
        <v>655</v>
      </c>
      <c r="B55" s="177" t="s">
        <v>656</v>
      </c>
      <c r="C55" s="181">
        <f>50/100</f>
        <v>0.5</v>
      </c>
      <c r="D55" s="186">
        <v>200000</v>
      </c>
      <c r="E55" s="187">
        <v>200000</v>
      </c>
    </row>
    <row r="56" spans="1:9" ht="17.25" customHeight="1" x14ac:dyDescent="0.2">
      <c r="A56" s="172" t="s">
        <v>657</v>
      </c>
      <c r="B56" s="173" t="s">
        <v>336</v>
      </c>
      <c r="C56" s="182">
        <v>0.5</v>
      </c>
      <c r="D56" s="188">
        <v>20000</v>
      </c>
      <c r="E56" s="189">
        <v>20000</v>
      </c>
    </row>
    <row r="57" spans="1:9" ht="17.25" customHeight="1" x14ac:dyDescent="0.2">
      <c r="A57" s="172" t="s">
        <v>658</v>
      </c>
      <c r="B57" s="173" t="s">
        <v>336</v>
      </c>
      <c r="C57" s="182">
        <f>31.8/100</f>
        <v>0.318</v>
      </c>
      <c r="D57" s="188">
        <v>104724000</v>
      </c>
      <c r="E57" s="189">
        <v>104724000</v>
      </c>
    </row>
    <row r="58" spans="1:9" ht="17.25" customHeight="1" x14ac:dyDescent="0.2">
      <c r="A58" s="172" t="s">
        <v>659</v>
      </c>
      <c r="B58" s="173" t="s">
        <v>660</v>
      </c>
      <c r="C58" s="182">
        <v>0.5</v>
      </c>
      <c r="D58" s="188">
        <v>20000</v>
      </c>
      <c r="E58" s="189">
        <v>20000</v>
      </c>
    </row>
    <row r="59" spans="1:9" ht="17.25" customHeight="1" x14ac:dyDescent="0.2">
      <c r="A59" s="172" t="s">
        <v>661</v>
      </c>
      <c r="B59" s="173" t="s">
        <v>336</v>
      </c>
      <c r="C59" s="182">
        <f>30.75/100</f>
        <v>0.3075</v>
      </c>
      <c r="D59" s="188">
        <v>26682810</v>
      </c>
      <c r="E59" s="189">
        <v>26682810</v>
      </c>
    </row>
    <row r="60" spans="1:9" ht="17.25" customHeight="1" x14ac:dyDescent="0.2">
      <c r="A60" s="172" t="s">
        <v>662</v>
      </c>
      <c r="B60" s="173" t="s">
        <v>336</v>
      </c>
      <c r="C60" s="182">
        <v>0.5</v>
      </c>
      <c r="D60" s="188">
        <v>500000</v>
      </c>
      <c r="E60" s="189">
        <v>500000</v>
      </c>
    </row>
    <row r="61" spans="1:9" ht="17.25" customHeight="1" thickBot="1" x14ac:dyDescent="0.25">
      <c r="A61" s="174" t="s">
        <v>663</v>
      </c>
      <c r="B61" s="175" t="s">
        <v>336</v>
      </c>
      <c r="C61" s="183">
        <v>0.49</v>
      </c>
      <c r="D61" s="190">
        <v>35835300</v>
      </c>
      <c r="E61" s="191">
        <v>35835300</v>
      </c>
    </row>
    <row r="62" spans="1:9" ht="13.5" thickTop="1" x14ac:dyDescent="0.2"/>
    <row r="63" spans="1:9" ht="15" customHeight="1" x14ac:dyDescent="0.2">
      <c r="A63" s="376" t="s">
        <v>565</v>
      </c>
      <c r="B63" s="376"/>
      <c r="C63" s="376"/>
      <c r="D63" s="376"/>
      <c r="E63" s="376"/>
      <c r="F63" s="376"/>
      <c r="G63" s="376"/>
      <c r="H63" s="376"/>
      <c r="I63" s="376"/>
    </row>
    <row r="64" spans="1:9" ht="12.75" customHeight="1" x14ac:dyDescent="0.2">
      <c r="A64" s="142" t="s">
        <v>566</v>
      </c>
    </row>
    <row r="65" spans="1:9" x14ac:dyDescent="0.2">
      <c r="A65" s="373" t="s">
        <v>567</v>
      </c>
      <c r="B65" s="373"/>
      <c r="C65" s="373"/>
      <c r="D65" s="373"/>
      <c r="E65" s="373"/>
      <c r="F65" s="373"/>
      <c r="G65" s="373"/>
      <c r="H65" s="373"/>
      <c r="I65" s="373"/>
    </row>
    <row r="66" spans="1:9" x14ac:dyDescent="0.2">
      <c r="A66" s="145"/>
      <c r="B66" s="145"/>
      <c r="C66" s="145"/>
      <c r="D66" s="145"/>
      <c r="E66" s="145"/>
      <c r="F66" s="145"/>
      <c r="G66" s="145"/>
      <c r="H66" s="145"/>
      <c r="I66" s="145"/>
    </row>
    <row r="67" spans="1:9" ht="15" customHeight="1" x14ac:dyDescent="0.2">
      <c r="A67" s="376" t="s">
        <v>568</v>
      </c>
      <c r="B67" s="376"/>
      <c r="C67" s="376"/>
      <c r="D67" s="376"/>
      <c r="E67" s="376"/>
      <c r="F67" s="376"/>
      <c r="G67" s="376"/>
      <c r="H67" s="376"/>
      <c r="I67" s="376"/>
    </row>
    <row r="68" spans="1:9" ht="16.5" customHeight="1" x14ac:dyDescent="0.2">
      <c r="A68" s="142" t="s">
        <v>569</v>
      </c>
    </row>
    <row r="69" spans="1:9" ht="14.25" customHeight="1" x14ac:dyDescent="0.2">
      <c r="A69" s="142"/>
    </row>
    <row r="70" spans="1:9" ht="15" customHeight="1" x14ac:dyDescent="0.2">
      <c r="A70" s="143" t="s">
        <v>570</v>
      </c>
    </row>
    <row r="71" spans="1:9" ht="18.75" customHeight="1" x14ac:dyDescent="0.2">
      <c r="A71" s="142" t="s">
        <v>571</v>
      </c>
    </row>
    <row r="72" spans="1:9" ht="22.5" customHeight="1" x14ac:dyDescent="0.2">
      <c r="A72" s="146"/>
      <c r="B72" s="374" t="s">
        <v>586</v>
      </c>
      <c r="C72" s="374"/>
      <c r="D72" s="146"/>
      <c r="E72" s="146"/>
    </row>
    <row r="73" spans="1:9" ht="40.5" customHeight="1" x14ac:dyDescent="0.2">
      <c r="A73" s="147" t="s">
        <v>587</v>
      </c>
      <c r="B73" s="147" t="s">
        <v>588</v>
      </c>
      <c r="C73" s="147" t="s">
        <v>589</v>
      </c>
      <c r="D73" s="375" t="s">
        <v>590</v>
      </c>
      <c r="E73" s="375"/>
    </row>
    <row r="74" spans="1:9" ht="27" customHeight="1" x14ac:dyDescent="0.2">
      <c r="A74" s="148"/>
      <c r="B74" s="149"/>
      <c r="C74" s="149"/>
      <c r="D74" s="150" t="s">
        <v>591</v>
      </c>
      <c r="E74" s="150" t="s">
        <v>592</v>
      </c>
    </row>
    <row r="75" spans="1:9" ht="40.5" customHeight="1" x14ac:dyDescent="0.2">
      <c r="A75" s="153" t="s">
        <v>593</v>
      </c>
      <c r="B75" s="151"/>
      <c r="C75" s="154"/>
      <c r="D75" s="152"/>
      <c r="E75" s="152"/>
    </row>
    <row r="76" spans="1:9" ht="14.25" customHeight="1" x14ac:dyDescent="0.2">
      <c r="A76" s="155" t="s">
        <v>594</v>
      </c>
      <c r="B76" s="155" t="s">
        <v>595</v>
      </c>
      <c r="C76" s="156" t="s">
        <v>596</v>
      </c>
      <c r="D76" s="157">
        <v>1</v>
      </c>
      <c r="E76" s="157">
        <v>1</v>
      </c>
    </row>
    <row r="77" spans="1:9" ht="14.25" customHeight="1" x14ac:dyDescent="0.2">
      <c r="A77" s="155" t="s">
        <v>597</v>
      </c>
      <c r="B77" s="155" t="s">
        <v>595</v>
      </c>
      <c r="C77" s="155" t="s">
        <v>598</v>
      </c>
      <c r="D77" s="157">
        <v>1</v>
      </c>
      <c r="E77" s="157">
        <v>1</v>
      </c>
    </row>
    <row r="78" spans="1:9" ht="14.25" customHeight="1" x14ac:dyDescent="0.2">
      <c r="A78" s="158" t="s">
        <v>599</v>
      </c>
      <c r="B78" s="155" t="s">
        <v>600</v>
      </c>
      <c r="C78" s="155" t="s">
        <v>601</v>
      </c>
      <c r="D78" s="157">
        <v>1</v>
      </c>
      <c r="E78" s="157">
        <v>1</v>
      </c>
    </row>
    <row r="79" spans="1:9" ht="14.25" customHeight="1" x14ac:dyDescent="0.2">
      <c r="A79" s="158" t="s">
        <v>602</v>
      </c>
      <c r="B79" s="155" t="s">
        <v>600</v>
      </c>
      <c r="C79" s="155" t="s">
        <v>601</v>
      </c>
      <c r="D79" s="157">
        <v>1</v>
      </c>
      <c r="E79" s="157">
        <v>1</v>
      </c>
    </row>
    <row r="80" spans="1:9" ht="14.25" customHeight="1" x14ac:dyDescent="0.2">
      <c r="A80" s="158" t="s">
        <v>516</v>
      </c>
      <c r="B80" s="155" t="s">
        <v>595</v>
      </c>
      <c r="C80" s="155" t="s">
        <v>603</v>
      </c>
      <c r="D80" s="157">
        <v>1</v>
      </c>
      <c r="E80" s="157">
        <v>1</v>
      </c>
    </row>
    <row r="81" spans="1:5" ht="14.25" customHeight="1" x14ac:dyDescent="0.2">
      <c r="A81" s="158" t="s">
        <v>604</v>
      </c>
      <c r="B81" s="155" t="s">
        <v>595</v>
      </c>
      <c r="C81" s="155" t="s">
        <v>605</v>
      </c>
      <c r="D81" s="157">
        <v>1</v>
      </c>
      <c r="E81" s="157">
        <v>1</v>
      </c>
    </row>
    <row r="82" spans="1:5" ht="14.25" customHeight="1" x14ac:dyDescent="0.2">
      <c r="A82" s="158" t="s">
        <v>606</v>
      </c>
      <c r="B82" s="155" t="s">
        <v>595</v>
      </c>
      <c r="C82" s="155" t="s">
        <v>607</v>
      </c>
      <c r="D82" s="159">
        <v>0.999</v>
      </c>
      <c r="E82" s="159">
        <v>0.999</v>
      </c>
    </row>
    <row r="83" spans="1:5" ht="14.25" customHeight="1" x14ac:dyDescent="0.2">
      <c r="A83" s="158" t="s">
        <v>608</v>
      </c>
      <c r="B83" s="158" t="s">
        <v>595</v>
      </c>
      <c r="C83" s="158" t="s">
        <v>609</v>
      </c>
      <c r="D83" s="160">
        <v>1</v>
      </c>
      <c r="E83" s="160">
        <v>1</v>
      </c>
    </row>
    <row r="84" spans="1:5" ht="18" customHeight="1" x14ac:dyDescent="0.2">
      <c r="A84" s="155"/>
      <c r="B84" s="155"/>
      <c r="C84" s="155"/>
      <c r="D84" s="161"/>
      <c r="E84" s="161"/>
    </row>
    <row r="85" spans="1:5" ht="22.5" customHeight="1" x14ac:dyDescent="0.2">
      <c r="A85" s="153" t="s">
        <v>610</v>
      </c>
      <c r="B85" s="155"/>
      <c r="C85" s="155"/>
      <c r="D85" s="161"/>
      <c r="E85" s="161"/>
    </row>
    <row r="86" spans="1:5" ht="27" customHeight="1" x14ac:dyDescent="0.2">
      <c r="A86" s="155" t="s">
        <v>611</v>
      </c>
      <c r="B86" s="155" t="s">
        <v>612</v>
      </c>
      <c r="C86" s="156" t="s">
        <v>596</v>
      </c>
      <c r="D86" s="157">
        <v>1</v>
      </c>
      <c r="E86" s="157">
        <v>1</v>
      </c>
    </row>
    <row r="87" spans="1:5" ht="14.25" customHeight="1" x14ac:dyDescent="0.2">
      <c r="A87" s="155"/>
      <c r="B87" s="155"/>
      <c r="C87" s="161"/>
      <c r="D87" s="162"/>
      <c r="E87" s="162"/>
    </row>
    <row r="88" spans="1:5" ht="20.25" customHeight="1" x14ac:dyDescent="0.2">
      <c r="A88" s="153" t="s">
        <v>613</v>
      </c>
      <c r="B88" s="155"/>
      <c r="C88" s="156"/>
      <c r="D88" s="156"/>
      <c r="E88" s="156"/>
    </row>
    <row r="89" spans="1:5" ht="15" customHeight="1" x14ac:dyDescent="0.2">
      <c r="A89" s="155" t="s">
        <v>614</v>
      </c>
      <c r="B89" s="155" t="s">
        <v>615</v>
      </c>
      <c r="C89" s="156" t="s">
        <v>596</v>
      </c>
      <c r="D89" s="163">
        <v>1</v>
      </c>
      <c r="E89" s="163">
        <v>1</v>
      </c>
    </row>
    <row r="90" spans="1:5" ht="15" customHeight="1" x14ac:dyDescent="0.2">
      <c r="A90" s="155" t="s">
        <v>616</v>
      </c>
      <c r="B90" s="155" t="s">
        <v>617</v>
      </c>
      <c r="C90" s="156" t="s">
        <v>596</v>
      </c>
      <c r="D90" s="163">
        <v>1</v>
      </c>
      <c r="E90" s="163">
        <v>1</v>
      </c>
    </row>
    <row r="91" spans="1:5" ht="15" customHeight="1" x14ac:dyDescent="0.2">
      <c r="A91" s="155" t="s">
        <v>618</v>
      </c>
      <c r="B91" s="155" t="s">
        <v>619</v>
      </c>
      <c r="C91" s="156" t="s">
        <v>596</v>
      </c>
      <c r="D91" s="163">
        <v>1</v>
      </c>
      <c r="E91" s="163">
        <v>1</v>
      </c>
    </row>
    <row r="92" spans="1:5" ht="15" customHeight="1" x14ac:dyDescent="0.2">
      <c r="A92" s="155" t="s">
        <v>620</v>
      </c>
      <c r="B92" s="155" t="s">
        <v>621</v>
      </c>
      <c r="C92" s="156" t="s">
        <v>596</v>
      </c>
      <c r="D92" s="163">
        <v>1</v>
      </c>
      <c r="E92" s="163">
        <v>1</v>
      </c>
    </row>
    <row r="93" spans="1:5" ht="15" customHeight="1" x14ac:dyDescent="0.2">
      <c r="A93" s="155" t="s">
        <v>622</v>
      </c>
      <c r="B93" s="155" t="s">
        <v>623</v>
      </c>
      <c r="C93" s="156" t="s">
        <v>596</v>
      </c>
      <c r="D93" s="163">
        <v>1</v>
      </c>
      <c r="E93" s="163">
        <v>1</v>
      </c>
    </row>
    <row r="94" spans="1:5" ht="15.75" customHeight="1" x14ac:dyDescent="0.2">
      <c r="A94" s="155"/>
      <c r="B94" s="155"/>
      <c r="C94" s="162"/>
      <c r="D94" s="162"/>
      <c r="E94" s="162"/>
    </row>
    <row r="95" spans="1:5" ht="30.75" customHeight="1" x14ac:dyDescent="0.2">
      <c r="A95" s="153" t="s">
        <v>624</v>
      </c>
      <c r="B95" s="155"/>
      <c r="C95" s="164"/>
      <c r="D95" s="162"/>
      <c r="E95" s="162"/>
    </row>
    <row r="96" spans="1:5" ht="14.25" customHeight="1" x14ac:dyDescent="0.2">
      <c r="A96" s="151" t="s">
        <v>625</v>
      </c>
      <c r="B96" s="155" t="s">
        <v>626</v>
      </c>
      <c r="C96" s="155" t="s">
        <v>596</v>
      </c>
      <c r="D96" s="165">
        <v>1</v>
      </c>
      <c r="E96" s="165">
        <v>1</v>
      </c>
    </row>
    <row r="97" spans="1:9" ht="20.25" customHeight="1" x14ac:dyDescent="0.2">
      <c r="A97" s="151"/>
      <c r="B97" s="155"/>
      <c r="C97" s="155"/>
      <c r="D97" s="165"/>
      <c r="E97" s="165"/>
    </row>
    <row r="98" spans="1:9" ht="21" customHeight="1" x14ac:dyDescent="0.2">
      <c r="A98" s="153" t="s">
        <v>627</v>
      </c>
      <c r="B98" s="146"/>
      <c r="C98" s="146"/>
      <c r="D98" s="146"/>
      <c r="E98" s="146"/>
    </row>
    <row r="99" spans="1:9" ht="15" customHeight="1" x14ac:dyDescent="0.2">
      <c r="A99" s="151" t="s">
        <v>628</v>
      </c>
      <c r="B99" s="151" t="s">
        <v>629</v>
      </c>
      <c r="C99" s="166" t="s">
        <v>630</v>
      </c>
      <c r="D99" s="167">
        <v>1</v>
      </c>
      <c r="E99" s="167">
        <v>1</v>
      </c>
    </row>
    <row r="100" spans="1:9" ht="15" customHeight="1" x14ac:dyDescent="0.2">
      <c r="A100" s="151" t="s">
        <v>631</v>
      </c>
      <c r="B100" s="151" t="s">
        <v>629</v>
      </c>
      <c r="C100" s="151" t="s">
        <v>632</v>
      </c>
      <c r="D100" s="167">
        <v>1</v>
      </c>
      <c r="E100" s="167">
        <v>1</v>
      </c>
    </row>
    <row r="101" spans="1:9" ht="15" customHeight="1" x14ac:dyDescent="0.2">
      <c r="A101" s="151" t="s">
        <v>633</v>
      </c>
      <c r="B101" s="151" t="s">
        <v>629</v>
      </c>
      <c r="C101" s="151" t="s">
        <v>632</v>
      </c>
      <c r="D101" s="168">
        <v>1</v>
      </c>
      <c r="E101" s="168">
        <v>1</v>
      </c>
    </row>
    <row r="102" spans="1:9" ht="15" customHeight="1" x14ac:dyDescent="0.2">
      <c r="A102" s="151" t="s">
        <v>634</v>
      </c>
      <c r="B102" s="151" t="s">
        <v>629</v>
      </c>
      <c r="C102" s="166" t="s">
        <v>635</v>
      </c>
      <c r="D102" s="167">
        <v>1</v>
      </c>
      <c r="E102" s="167">
        <v>1</v>
      </c>
    </row>
    <row r="103" spans="1:9" ht="15" customHeight="1" x14ac:dyDescent="0.2">
      <c r="A103" s="169" t="s">
        <v>636</v>
      </c>
      <c r="B103" s="151" t="s">
        <v>629</v>
      </c>
      <c r="C103" s="166" t="s">
        <v>637</v>
      </c>
      <c r="D103" s="167">
        <v>1</v>
      </c>
      <c r="E103" s="167">
        <v>1</v>
      </c>
    </row>
    <row r="104" spans="1:9" ht="15" customHeight="1" x14ac:dyDescent="0.2">
      <c r="A104" s="151" t="s">
        <v>638</v>
      </c>
      <c r="B104" s="151" t="s">
        <v>639</v>
      </c>
      <c r="C104" s="166" t="s">
        <v>640</v>
      </c>
      <c r="D104" s="167">
        <v>1</v>
      </c>
      <c r="E104" s="167">
        <v>1</v>
      </c>
    </row>
    <row r="105" spans="1:9" ht="15" customHeight="1" x14ac:dyDescent="0.2">
      <c r="A105" s="151" t="s">
        <v>641</v>
      </c>
      <c r="B105" s="151" t="s">
        <v>629</v>
      </c>
      <c r="C105" s="166" t="s">
        <v>642</v>
      </c>
      <c r="D105" s="167">
        <v>1</v>
      </c>
      <c r="E105" s="167">
        <v>1</v>
      </c>
    </row>
    <row r="106" spans="1:9" ht="15" customHeight="1" x14ac:dyDescent="0.2">
      <c r="A106" s="151" t="s">
        <v>643</v>
      </c>
      <c r="B106" s="151" t="s">
        <v>644</v>
      </c>
      <c r="C106" s="166" t="s">
        <v>596</v>
      </c>
      <c r="D106" s="171">
        <v>0</v>
      </c>
      <c r="E106" s="167">
        <v>1</v>
      </c>
    </row>
    <row r="107" spans="1:9" ht="23.25" customHeight="1" x14ac:dyDescent="0.2">
      <c r="A107" s="151" t="s">
        <v>645</v>
      </c>
      <c r="B107" s="151" t="s">
        <v>646</v>
      </c>
      <c r="C107" s="166" t="s">
        <v>596</v>
      </c>
      <c r="D107" s="167">
        <v>1</v>
      </c>
      <c r="E107" s="167">
        <v>1</v>
      </c>
    </row>
    <row r="108" spans="1:9" ht="39" customHeight="1" x14ac:dyDescent="0.2">
      <c r="A108" s="151" t="s">
        <v>647</v>
      </c>
      <c r="B108" s="151" t="s">
        <v>648</v>
      </c>
      <c r="C108" s="166" t="s">
        <v>596</v>
      </c>
      <c r="D108" s="167">
        <v>1</v>
      </c>
      <c r="E108" s="167">
        <v>1</v>
      </c>
    </row>
    <row r="109" spans="1:9" ht="23.25" customHeight="1" x14ac:dyDescent="0.2">
      <c r="A109" s="169" t="s">
        <v>649</v>
      </c>
      <c r="B109" s="151" t="s">
        <v>650</v>
      </c>
      <c r="C109" s="151" t="s">
        <v>632</v>
      </c>
      <c r="D109" s="170">
        <v>0.88660000000000005</v>
      </c>
      <c r="E109" s="170">
        <v>0.88660000000000005</v>
      </c>
    </row>
    <row r="110" spans="1:9" ht="21" customHeight="1" x14ac:dyDescent="0.2">
      <c r="A110" s="169" t="s">
        <v>651</v>
      </c>
      <c r="B110" s="151" t="s">
        <v>644</v>
      </c>
      <c r="C110" s="151" t="s">
        <v>632</v>
      </c>
      <c r="D110" s="167">
        <v>1</v>
      </c>
      <c r="E110" s="167">
        <v>1</v>
      </c>
    </row>
    <row r="111" spans="1:9" x14ac:dyDescent="0.2">
      <c r="A111" s="142"/>
    </row>
    <row r="112" spans="1:9" ht="15.75" customHeight="1" x14ac:dyDescent="0.2">
      <c r="A112" s="376" t="s">
        <v>572</v>
      </c>
      <c r="B112" s="376"/>
      <c r="C112" s="376"/>
      <c r="D112" s="376"/>
      <c r="E112" s="376"/>
      <c r="F112" s="376"/>
      <c r="G112" s="376"/>
      <c r="H112" s="376"/>
      <c r="I112" s="376"/>
    </row>
    <row r="113" spans="1:9" x14ac:dyDescent="0.2">
      <c r="A113" s="373" t="s">
        <v>573</v>
      </c>
      <c r="B113" s="373"/>
      <c r="C113" s="373"/>
      <c r="D113" s="373"/>
      <c r="E113" s="373"/>
      <c r="F113" s="373"/>
      <c r="G113" s="373"/>
      <c r="H113" s="373"/>
      <c r="I113" s="373"/>
    </row>
    <row r="114" spans="1:9" x14ac:dyDescent="0.2">
      <c r="A114" s="145"/>
    </row>
    <row r="115" spans="1:9" ht="15" customHeight="1" x14ac:dyDescent="0.2">
      <c r="A115" s="376" t="s">
        <v>574</v>
      </c>
      <c r="B115" s="376"/>
      <c r="C115" s="376"/>
      <c r="D115" s="376"/>
      <c r="E115" s="376"/>
      <c r="F115" s="376"/>
      <c r="G115" s="376"/>
      <c r="H115" s="376"/>
      <c r="I115" s="376"/>
    </row>
    <row r="116" spans="1:9" ht="18" customHeight="1" x14ac:dyDescent="0.2">
      <c r="A116" s="142" t="s">
        <v>569</v>
      </c>
    </row>
    <row r="117" spans="1:9" ht="12.75" customHeight="1" x14ac:dyDescent="0.2">
      <c r="A117" s="142"/>
    </row>
    <row r="118" spans="1:9" ht="15" customHeight="1" x14ac:dyDescent="0.2">
      <c r="A118" s="376" t="s">
        <v>575</v>
      </c>
      <c r="B118" s="376"/>
      <c r="C118" s="376"/>
      <c r="D118" s="376"/>
      <c r="E118" s="376"/>
      <c r="F118" s="376"/>
      <c r="G118" s="376"/>
      <c r="H118" s="376"/>
      <c r="I118" s="376"/>
    </row>
    <row r="119" spans="1:9" x14ac:dyDescent="0.2">
      <c r="A119" s="373" t="s">
        <v>576</v>
      </c>
      <c r="B119" s="373"/>
      <c r="C119" s="373"/>
      <c r="D119" s="373"/>
      <c r="E119" s="373"/>
      <c r="F119" s="373"/>
      <c r="G119" s="373"/>
      <c r="H119" s="373"/>
      <c r="I119" s="373"/>
    </row>
    <row r="120" spans="1:9" x14ac:dyDescent="0.2">
      <c r="A120" s="145"/>
      <c r="B120" s="145"/>
      <c r="C120" s="145"/>
      <c r="D120" s="145"/>
      <c r="E120" s="145"/>
      <c r="F120" s="145"/>
      <c r="G120" s="145"/>
      <c r="H120" s="145"/>
      <c r="I120" s="145"/>
    </row>
    <row r="121" spans="1:9" ht="23.25" customHeight="1" x14ac:dyDescent="0.2">
      <c r="A121" s="376" t="s">
        <v>577</v>
      </c>
      <c r="B121" s="376"/>
      <c r="C121" s="376"/>
      <c r="D121" s="376"/>
      <c r="E121" s="376"/>
      <c r="F121" s="376"/>
      <c r="G121" s="376"/>
      <c r="H121" s="376"/>
      <c r="I121" s="376"/>
    </row>
    <row r="122" spans="1:9" ht="21" customHeight="1" x14ac:dyDescent="0.2">
      <c r="A122" s="142" t="s">
        <v>569</v>
      </c>
    </row>
    <row r="123" spans="1:9" ht="13.5" customHeight="1" x14ac:dyDescent="0.2">
      <c r="A123" s="142"/>
    </row>
    <row r="124" spans="1:9" ht="15" customHeight="1" x14ac:dyDescent="0.2">
      <c r="A124" s="376" t="s">
        <v>578</v>
      </c>
      <c r="B124" s="376"/>
      <c r="C124" s="376"/>
      <c r="D124" s="376"/>
      <c r="E124" s="376"/>
      <c r="F124" s="376"/>
      <c r="G124" s="376"/>
      <c r="H124" s="376"/>
      <c r="I124" s="376"/>
    </row>
    <row r="125" spans="1:9" x14ac:dyDescent="0.2">
      <c r="A125" s="373" t="s">
        <v>579</v>
      </c>
      <c r="B125" s="373"/>
      <c r="C125" s="373"/>
      <c r="D125" s="373"/>
      <c r="E125" s="373"/>
      <c r="F125" s="373"/>
      <c r="G125" s="373"/>
      <c r="H125" s="373"/>
      <c r="I125" s="373"/>
    </row>
    <row r="126" spans="1:9" x14ac:dyDescent="0.2">
      <c r="A126" s="184"/>
      <c r="B126" s="184"/>
      <c r="C126" s="184"/>
      <c r="D126" s="184"/>
      <c r="E126" s="184"/>
      <c r="F126" s="184"/>
      <c r="G126" s="184"/>
      <c r="H126" s="184"/>
      <c r="I126" s="184"/>
    </row>
    <row r="127" spans="1:9" x14ac:dyDescent="0.2">
      <c r="A127" s="142"/>
    </row>
    <row r="128" spans="1:9" ht="37.5" customHeight="1" x14ac:dyDescent="0.2">
      <c r="A128" s="185" t="s">
        <v>580</v>
      </c>
    </row>
    <row r="129" spans="1:9" ht="27" customHeight="1" x14ac:dyDescent="0.2">
      <c r="A129" s="377" t="s">
        <v>668</v>
      </c>
      <c r="B129" s="377"/>
      <c r="C129" s="377"/>
      <c r="D129" s="377"/>
      <c r="E129" s="377"/>
      <c r="F129" s="377"/>
      <c r="G129" s="377"/>
    </row>
    <row r="130" spans="1:9" ht="27" customHeight="1" x14ac:dyDescent="0.2">
      <c r="A130" s="373" t="s">
        <v>581</v>
      </c>
      <c r="B130" s="373"/>
      <c r="C130" s="373"/>
      <c r="D130" s="373"/>
      <c r="E130" s="373"/>
      <c r="F130" s="373"/>
      <c r="G130" s="373"/>
      <c r="H130" s="373"/>
      <c r="I130" s="373"/>
    </row>
    <row r="131" spans="1:9" ht="27" customHeight="1" x14ac:dyDescent="0.2">
      <c r="A131" s="373" t="s">
        <v>665</v>
      </c>
      <c r="B131" s="373"/>
      <c r="C131" s="373"/>
      <c r="D131" s="373"/>
      <c r="E131" s="373"/>
      <c r="F131" s="373"/>
      <c r="G131" s="373"/>
      <c r="H131" s="373"/>
      <c r="I131" s="373"/>
    </row>
    <row r="132" spans="1:9" ht="27" customHeight="1" x14ac:dyDescent="0.2">
      <c r="A132" s="373" t="s">
        <v>582</v>
      </c>
      <c r="B132" s="373"/>
      <c r="C132" s="373"/>
      <c r="D132" s="373"/>
      <c r="E132" s="373"/>
      <c r="F132" s="373"/>
      <c r="G132" s="373"/>
      <c r="H132" s="373"/>
      <c r="I132" s="373"/>
    </row>
    <row r="133" spans="1:9" ht="27" customHeight="1" x14ac:dyDescent="0.2">
      <c r="A133" s="373" t="s">
        <v>667</v>
      </c>
      <c r="B133" s="373"/>
      <c r="C133" s="373"/>
      <c r="D133" s="373"/>
      <c r="E133" s="373"/>
      <c r="F133" s="373"/>
      <c r="G133" s="373"/>
      <c r="H133" s="373"/>
      <c r="I133" s="373"/>
    </row>
    <row r="134" spans="1:9" ht="30" customHeight="1" x14ac:dyDescent="0.2">
      <c r="A134" s="373" t="s">
        <v>652</v>
      </c>
      <c r="B134" s="373"/>
      <c r="C134" s="373"/>
      <c r="D134" s="373"/>
      <c r="E134" s="373"/>
      <c r="F134" s="373"/>
      <c r="G134" s="373"/>
      <c r="H134" s="373"/>
      <c r="I134" s="373"/>
    </row>
    <row r="135" spans="1:9" x14ac:dyDescent="0.2">
      <c r="A135" s="142"/>
    </row>
    <row r="136" spans="1:9" x14ac:dyDescent="0.2">
      <c r="A136" s="142"/>
    </row>
    <row r="137" spans="1:9" x14ac:dyDescent="0.2">
      <c r="A137" s="142"/>
    </row>
    <row r="138" spans="1:9" x14ac:dyDescent="0.2">
      <c r="A138" s="142"/>
    </row>
    <row r="139" spans="1:9" x14ac:dyDescent="0.2">
      <c r="A139" s="142"/>
    </row>
    <row r="140" spans="1:9" x14ac:dyDescent="0.2">
      <c r="A140" s="142"/>
    </row>
    <row r="141" spans="1:9" x14ac:dyDescent="0.2">
      <c r="A141" s="142"/>
    </row>
    <row r="142" spans="1:9" x14ac:dyDescent="0.2">
      <c r="A142" s="142"/>
    </row>
    <row r="143" spans="1:9" x14ac:dyDescent="0.2">
      <c r="A143" s="142"/>
    </row>
    <row r="144" spans="1:9" x14ac:dyDescent="0.2">
      <c r="A144" s="141"/>
    </row>
    <row r="145" spans="1:1" x14ac:dyDescent="0.2">
      <c r="A145" s="141"/>
    </row>
    <row r="146" spans="1:1" x14ac:dyDescent="0.2">
      <c r="A146" s="141"/>
    </row>
    <row r="147" spans="1:1" x14ac:dyDescent="0.2">
      <c r="A147" s="141"/>
    </row>
    <row r="148" spans="1:1" x14ac:dyDescent="0.2">
      <c r="A148" s="141"/>
    </row>
    <row r="149" spans="1:1" x14ac:dyDescent="0.2">
      <c r="A149" s="141"/>
    </row>
    <row r="150" spans="1:1" x14ac:dyDescent="0.2">
      <c r="A150" s="141"/>
    </row>
    <row r="151" spans="1:1" x14ac:dyDescent="0.2">
      <c r="A151" s="141"/>
    </row>
    <row r="152" spans="1:1" x14ac:dyDescent="0.2">
      <c r="A152" s="141"/>
    </row>
    <row r="153" spans="1:1" x14ac:dyDescent="0.2">
      <c r="A153" s="141"/>
    </row>
    <row r="154" spans="1:1" x14ac:dyDescent="0.2">
      <c r="A154" s="141"/>
    </row>
    <row r="155" spans="1:1" x14ac:dyDescent="0.2">
      <c r="A155" s="141"/>
    </row>
    <row r="156" spans="1:1" x14ac:dyDescent="0.2">
      <c r="A156" s="141"/>
    </row>
    <row r="157" spans="1:1" x14ac:dyDescent="0.2">
      <c r="A157" s="141"/>
    </row>
    <row r="158" spans="1:1" x14ac:dyDescent="0.2">
      <c r="A158" s="141"/>
    </row>
    <row r="159" spans="1:1" x14ac:dyDescent="0.2">
      <c r="A159" s="141"/>
    </row>
    <row r="160" spans="1:1" x14ac:dyDescent="0.2">
      <c r="A160" s="141"/>
    </row>
    <row r="161" spans="1:1" x14ac:dyDescent="0.2">
      <c r="A161" s="141"/>
    </row>
    <row r="162" spans="1:1" x14ac:dyDescent="0.2">
      <c r="A162" s="141"/>
    </row>
    <row r="163" spans="1:1" x14ac:dyDescent="0.2">
      <c r="A163" s="141"/>
    </row>
    <row r="164" spans="1:1" x14ac:dyDescent="0.2">
      <c r="A164" s="141"/>
    </row>
    <row r="165" spans="1:1" x14ac:dyDescent="0.2">
      <c r="A165" s="141"/>
    </row>
    <row r="166" spans="1:1" x14ac:dyDescent="0.2">
      <c r="A166" s="141"/>
    </row>
    <row r="167" spans="1:1" x14ac:dyDescent="0.2">
      <c r="A167" s="141"/>
    </row>
    <row r="168" spans="1:1" x14ac:dyDescent="0.2">
      <c r="A168" s="141"/>
    </row>
    <row r="169" spans="1:1" x14ac:dyDescent="0.2">
      <c r="A169" s="141"/>
    </row>
    <row r="170" spans="1:1" x14ac:dyDescent="0.2">
      <c r="A170" s="141"/>
    </row>
    <row r="171" spans="1:1" x14ac:dyDescent="0.2">
      <c r="A171" s="141"/>
    </row>
  </sheetData>
  <mergeCells count="41">
    <mergeCell ref="A11:I11"/>
    <mergeCell ref="A13:I13"/>
    <mergeCell ref="A14:I14"/>
    <mergeCell ref="A15:I15"/>
    <mergeCell ref="A16:I16"/>
    <mergeCell ref="A17:I17"/>
    <mergeCell ref="A18:I18"/>
    <mergeCell ref="A20:I20"/>
    <mergeCell ref="A29:I29"/>
    <mergeCell ref="A30:I30"/>
    <mergeCell ref="A32:I32"/>
    <mergeCell ref="A33:I33"/>
    <mergeCell ref="A36:I36"/>
    <mergeCell ref="A38:I38"/>
    <mergeCell ref="A44:I44"/>
    <mergeCell ref="A39:B39"/>
    <mergeCell ref="A45:I45"/>
    <mergeCell ref="A46:I46"/>
    <mergeCell ref="A48:I48"/>
    <mergeCell ref="A49:I49"/>
    <mergeCell ref="A50:I50"/>
    <mergeCell ref="A52:I52"/>
    <mergeCell ref="A63:I63"/>
    <mergeCell ref="A65:I65"/>
    <mergeCell ref="A67:I67"/>
    <mergeCell ref="A132:I132"/>
    <mergeCell ref="A129:G129"/>
    <mergeCell ref="A133:I133"/>
    <mergeCell ref="A134:I134"/>
    <mergeCell ref="B72:C72"/>
    <mergeCell ref="D73:E73"/>
    <mergeCell ref="A121:I121"/>
    <mergeCell ref="A124:I124"/>
    <mergeCell ref="A125:I125"/>
    <mergeCell ref="A130:I130"/>
    <mergeCell ref="A131:I131"/>
    <mergeCell ref="A112:I112"/>
    <mergeCell ref="A113:I113"/>
    <mergeCell ref="A115:I115"/>
    <mergeCell ref="A118:I118"/>
    <mergeCell ref="A119:I119"/>
  </mergeCells>
  <hyperlinks>
    <hyperlink ref="A119" r:id="rId1" display="http://www.molgroup.info/" xr:uid="{0C0CFC00-404F-49B9-9208-7EC79092785B}"/>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purl.org/dc/elements/1.1/"/>
    <ds:schemaRef ds:uri="http://schemas.microsoft.com/office/infopath/2007/PartnerControls"/>
    <ds:schemaRef ds:uri="2090b57c-2e4d-4ed9-b313-510fc704fe75"/>
    <ds:schemaRef ds:uri="http://schemas.microsoft.com/office/2006/metadata/properties"/>
    <ds:schemaRef ds:uri="http://purl.org/dc/terms/"/>
    <ds:schemaRef ds:uri="http://schemas.microsoft.com/office/2006/documentManagement/types"/>
    <ds:schemaRef ds:uri="http://www.w3.org/XML/1998/namespace"/>
    <ds:schemaRef ds:uri="http://schemas.openxmlformats.org/package/2006/metadata/core-properties"/>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10</vt:i4>
      </vt:variant>
    </vt:vector>
  </HeadingPairs>
  <TitlesOfParts>
    <vt:vector size="17" baseType="lpstr">
      <vt:lpstr>Opći podaci</vt:lpstr>
      <vt:lpstr>Bilanca</vt:lpstr>
      <vt:lpstr>RDG</vt:lpstr>
      <vt:lpstr>NT_I</vt:lpstr>
      <vt:lpstr>NT_D</vt:lpstr>
      <vt:lpstr>PK</vt:lpstr>
      <vt:lpstr>Bilješke</vt:lpstr>
      <vt:lpstr>Bilješke!_Hlk69896066</vt:lpstr>
      <vt:lpstr>Bilješke!_Hlk69900520</vt:lpstr>
      <vt:lpstr>Bilješke!_Hlk69902173</vt:lpstr>
      <vt:lpstr>Bilješke!_Hlk69903321</vt:lpstr>
      <vt:lpstr>Bilješke!_Hlk69981367</vt:lpstr>
      <vt:lpstr>Bilješke!_Hlk70085795</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2021-04-29T10:37:51Z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