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12.2021\HANFA\15.2. INA-ZP\"/>
    </mc:Choice>
  </mc:AlternateContent>
  <xr:revisionPtr revIDLastSave="0" documentId="13_ncr:1_{5AD95DCD-BCE3-4406-8F72-3A58C3FD5CC0}" xr6:coauthVersionLast="47" xr6:coauthVersionMax="47" xr10:uidLastSave="{00000000-0000-0000-0000-000000000000}"/>
  <bookViews>
    <workbookView xWindow="-120" yWindow="-120" windowWidth="29040" windowHeight="15840" activeTab="1"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56" i="22" l="1"/>
  <c r="U56" i="22"/>
  <c r="V36" i="22" l="1"/>
  <c r="U36" i="22"/>
  <c r="P36" i="22"/>
  <c r="V11" i="22"/>
  <c r="K100" i="19"/>
  <c r="J100" i="19"/>
  <c r="I100" i="19"/>
  <c r="H100" i="19"/>
  <c r="H99" i="19"/>
  <c r="K89" i="19"/>
  <c r="I89" i="19"/>
  <c r="H89" i="19"/>
  <c r="I65" i="19"/>
  <c r="H65" i="19"/>
  <c r="H95" i="18"/>
  <c r="H93" i="18"/>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Y16" i="22"/>
  <c r="Y7" i="22"/>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W15" i="22"/>
  <c r="Y15" i="22" s="1"/>
  <c r="W14" i="22"/>
  <c r="W13" i="22"/>
  <c r="W12" i="22"/>
  <c r="Y12" i="22" s="1"/>
  <c r="W11" i="22"/>
  <c r="Y11" i="22" s="1"/>
  <c r="W9" i="22"/>
  <c r="Y9" i="22" s="1"/>
  <c r="W8" i="22"/>
  <c r="Y8" i="22" s="1"/>
  <c r="W7" i="22"/>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I90" i="19" s="1"/>
  <c r="H91" i="19"/>
  <c r="H90" i="19" s="1"/>
  <c r="I85" i="18"/>
  <c r="H85" i="18"/>
  <c r="H91" i="18"/>
  <c r="I91" i="18"/>
  <c r="H21" i="21" l="1"/>
  <c r="I21" i="21"/>
  <c r="K90" i="19"/>
  <c r="J90" i="19"/>
  <c r="K108" i="19"/>
  <c r="K109" i="19" s="1"/>
  <c r="J108" i="19"/>
  <c r="J109" i="19" s="1"/>
  <c r="W10" i="22"/>
  <c r="W30" i="22" s="1"/>
  <c r="W34" i="22"/>
  <c r="Y10" i="22"/>
  <c r="Y39" i="22"/>
  <c r="H108" i="19"/>
  <c r="H109" i="19" s="1"/>
  <c r="Y22" i="22"/>
  <c r="I108" i="19"/>
  <c r="I109" i="19" s="1"/>
  <c r="W39" i="22"/>
  <c r="W59" i="22" s="1"/>
  <c r="W63"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I24" i="20" s="1"/>
  <c r="I27" i="20" s="1"/>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c r="I60" i="18"/>
  <c r="I53" i="18"/>
  <c r="I45" i="18"/>
  <c r="I38" i="18"/>
  <c r="I27" i="18"/>
  <c r="I17" i="18"/>
  <c r="I10" i="18"/>
  <c r="I55" i="20" l="1"/>
  <c r="K60" i="19"/>
  <c r="H51" i="21"/>
  <c r="H53" i="21" s="1"/>
  <c r="Y63" i="22"/>
  <c r="Y32" i="22"/>
  <c r="Y33" i="22" s="1"/>
  <c r="I36" i="21"/>
  <c r="K14" i="19"/>
  <c r="K61" i="19" s="1"/>
  <c r="J60" i="19"/>
  <c r="I133" i="18"/>
  <c r="I49" i="21"/>
  <c r="I44" i="18"/>
  <c r="H61" i="19"/>
  <c r="I14" i="19"/>
  <c r="I61" i="19" s="1"/>
  <c r="H72" i="18"/>
  <c r="H60" i="19"/>
  <c r="J14" i="19"/>
  <c r="J61" i="19" s="1"/>
  <c r="I9" i="18"/>
  <c r="I42" i="20"/>
  <c r="I57" i="20"/>
  <c r="I59" i="20" s="1"/>
  <c r="K62" i="19" l="1"/>
  <c r="K67" i="19" s="1"/>
  <c r="K64" i="19"/>
  <c r="I51" i="21"/>
  <c r="I53" i="21" s="1"/>
  <c r="J63" i="19"/>
  <c r="K63" i="19"/>
  <c r="K68" i="19"/>
  <c r="H64" i="19"/>
  <c r="I72" i="18"/>
  <c r="I62" i="19"/>
  <c r="I63" i="19"/>
  <c r="I64" i="19"/>
  <c r="H62" i="19"/>
  <c r="H66" i="19" s="1"/>
  <c r="H63" i="19"/>
  <c r="J62" i="19"/>
  <c r="J66" i="19" s="1"/>
  <c r="J64" i="19"/>
  <c r="H67" i="19"/>
  <c r="H68" i="19"/>
  <c r="K66" i="19" l="1"/>
  <c r="I66" i="19"/>
  <c r="I68" i="19"/>
  <c r="I67" i="19"/>
  <c r="J67" i="19"/>
  <c r="J68" i="19"/>
</calcChain>
</file>

<file path=xl/sharedStrings.xml><?xml version="1.0" encoding="utf-8"?>
<sst xmlns="http://schemas.openxmlformats.org/spreadsheetml/2006/main" count="711" uniqueCount="667">
  <si>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</si>
  <si>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</si>
  <si>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</si>
  <si>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</si>
  <si>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</si>
  <si>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</si>
  <si>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</si>
  <si>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</si>
  <si>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</si>
  <si>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</si>
  <si>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</si>
  <si>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</si>
  <si>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</si>
  <si>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</si>
  <si>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</si>
  <si>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</si>
  <si>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</si>
  <si>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</si>
  <si>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</si>
  <si>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</si>
  <si>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</si>
  <si>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</si>
  <si>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</si>
  <si>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</si>
  <si>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</si>
  <si>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</si>
  <si>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</si>
  <si>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</si>
  <si>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</si>
  <si>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</si>
  <si>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</si>
  <si>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</si>
  <si>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</si>
  <si>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</si>
  <si>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</si>
  <si>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</si>
  <si>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</si>
  <si>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</si>
  <si>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</si>
  <si>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</si>
  <si>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</si>
  <si>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</si>
  <si>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</si>
  <si>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</si>
  <si>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</si>
  <si>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</si>
  <si>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</si>
  <si>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</si>
  <si>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</si>
  <si>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</si>
  <si>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</si>
  <si>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</si>
  <si>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</si>
  <si>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</si>
  <si>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</si>
  <si>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</si>
  <si>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</si>
  <si>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</si>
  <si>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</si>
  <si>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</si>
  <si>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</si>
  <si>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</si>
  <si>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</si>
  <si>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</si>
  <si>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</si>
  <si>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</si>
  <si>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</si>
  <si>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</si>
  <si>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</si>
  <si>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</si>
  <si>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</si>
  <si>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</si>
  <si>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</si>
  <si>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</si>
  <si>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</si>
  <si>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</si>
  <si>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</si>
  <si>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</si>
  <si>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</si>
  <si>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</si>
  <si>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</si>
  <si>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</si>
  <si>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</si>
  <si>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</si>
  <si>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</si>
  <si>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</si>
  <si>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</si>
  <si>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</si>
  <si>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</si>
  <si>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</si>
  <si>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</si>
  <si>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</si>
  <si>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</si>
  <si>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</si>
  <si>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</si>
  <si>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</si>
  <si>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</si>
  <si>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</si>
  <si>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</si>
  <si>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</si>
  <si>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</si>
  <si>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</si>
  <si>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</si>
  <si>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</si>
  <si>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</si>
  <si>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</si>
  <si>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</si>
  <si>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</si>
  <si>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</si>
  <si>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</si>
  <si>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</si>
  <si>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</si>
  <si>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</si>
  <si>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</si>
  <si>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</si>
  <si>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</si>
  <si>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</si>
  <si>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</si>
  <si>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</si>
  <si>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</si>
  <si>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</si>
  <si>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</si>
  <si>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</si>
  <si>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</si>
  <si>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</si>
  <si>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</si>
  <si>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</si>
  <si>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</si>
  <si>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</si>
  <si>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</si>
  <si>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</si>
  <si>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</si>
  <si>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</si>
  <si>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</si>
  <si>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</si>
  <si>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</si>
  <si>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</si>
  <si>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</si>
  <si>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</si>
  <si>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</si>
  <si>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</si>
  <si>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</si>
  <si>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</si>
  <si>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</si>
  <si>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</si>
  <si>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</si>
  <si>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</si>
  <si>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</si>
  <si>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</si>
  <si>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</si>
  <si>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</si>
  <si>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</si>
  <si>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</si>
  <si>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</si>
  <si>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</si>
  <si>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</si>
  <si>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</si>
  <si>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</si>
  <si>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</si>
  <si>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</si>
  <si>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</si>
  <si>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</si>
  <si>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</si>
  <si>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</si>
  <si>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</si>
  <si>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</si>
  <si>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</si>
  <si>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</si>
  <si>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</si>
  <si>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</si>
  <si>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</si>
  <si>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</si>
  <si>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</si>
  <si>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</si>
  <si>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</si>
  <si>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</si>
  <si>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</si>
  <si>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</si>
  <si>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</si>
  <si>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</si>
  <si>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</si>
  <si>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</si>
  <si>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</si>
  <si>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</si>
  <si>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</si>
  <si>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</si>
  <si>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</si>
  <si>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</si>
  <si>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</si>
  <si>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</si>
  <si>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</si>
  <si>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</si>
  <si>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</si>
  <si>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</si>
  <si>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</si>
  <si>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</si>
  <si>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</si>
  <si>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</si>
  <si>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</si>
  <si>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</si>
  <si>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</si>
  <si>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</si>
  <si>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</si>
  <si>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</si>
  <si>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</si>
  <si>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</si>
  <si>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</si>
  <si>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</si>
  <si>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</si>
  <si>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</si>
  <si>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</si>
  <si>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</si>
  <si>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</si>
  <si>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</si>
  <si>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</si>
  <si>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</si>
  <si>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</si>
  <si>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</si>
  <si>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</si>
  <si>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</si>
  <si>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</si>
  <si>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</si>
  <si>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</si>
  <si>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</si>
  <si>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</si>
  <si>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</si>
  <si>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</si>
  <si>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</si>
  <si>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</si>
  <si>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</si>
  <si>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</si>
  <si>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</si>
  <si>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</si>
  <si>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</si>
  <si>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</si>
  <si>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</si>
  <si>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</si>
  <si>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</si>
  <si>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</si>
  <si>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</si>
  <si>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</si>
  <si>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</si>
  <si>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</si>
  <si>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</si>
  <si>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</si>
  <si>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</si>
  <si>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</si>
  <si>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</si>
  <si>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</si>
  <si>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</si>
  <si>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</si>
  <si>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</si>
  <si>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</si>
  <si>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</si>
  <si>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</si>
  <si>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</si>
  <si>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</si>
  <si>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</si>
  <si>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</si>
  <si>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</si>
  <si>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</si>
  <si>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</si>
  <si>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</si>
  <si>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</si>
  <si>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</si>
  <si>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</si>
  <si>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</si>
  <si>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</si>
  <si>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</si>
  <si>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</si>
  <si>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</si>
  <si>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</si>
  <si>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</si>
  <si>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</si>
  <si>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</si>
  <si>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</si>
  <si>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</si>
  <si>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</si>
  <si>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</si>
  <si>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</si>
  <si>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</si>
  <si>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</si>
  <si>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</si>
  <si>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</si>
  <si>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</si>
  <si>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</si>
  <si>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</si>
  <si>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</si>
  <si>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</si>
  <si>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</si>
  <si>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</si>
  <si>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</si>
  <si>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</si>
  <si>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</si>
  <si>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</si>
  <si>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</si>
  <si>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</si>
  <si>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</si>
  <si>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</si>
  <si>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</si>
  <si>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</si>
  <si>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</si>
  <si>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</si>
  <si>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</si>
  <si>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</si>
  <si>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</si>
  <si>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</si>
  <si>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</si>
  <si>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</si>
  <si>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</si>
  <si>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</si>
  <si>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</si>
  <si>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</si>
  <si>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</si>
  <si>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</si>
  <si>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</si>
  <si>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</si>
  <si>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</si>
  <si>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</si>
  <si>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</si>
  <si>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</si>
  <si>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</si>
  <si>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</si>
  <si>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</si>
  <si>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</si>
  <si>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</si>
  <si>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</si>
  <si>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</si>
  <si>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</si>
  <si>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</si>
  <si>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</si>
  <si>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</si>
  <si>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</si>
  <si>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</si>
  <si>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</si>
  <si>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</si>
  <si>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</si>
  <si>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</si>
  <si>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</si>
  <si>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</si>
  <si>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</si>
  <si>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</si>
  <si>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</si>
  <si>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</si>
  <si>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</si>
  <si>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</si>
  <si>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</si>
  <si>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</si>
  <si>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</si>
  <si>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</si>
  <si>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</si>
  <si>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</si>
  <si>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</si>
  <si>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</si>
  <si>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</si>
  <si>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</si>
  <si>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</si>
  <si>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</si>
  <si>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</si>
  <si>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</si>
  <si>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</si>
  <si>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</si>
  <si>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</si>
  <si>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</si>
  <si>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</si>
  <si>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</si>
  <si>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</si>
  <si>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</si>
  <si>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</si>
  <si>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</si>
  <si>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</si>
  <si>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</si>
  <si>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</si>
  <si>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</si>
  <si>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</si>
  <si>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</si>
  <si>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</si>
  <si>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</si>
  <si>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</si>
  <si>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</si>
  <si>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</si>
  <si>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</si>
  <si>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</si>
  <si>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</si>
  <si>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</si>
  <si>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</si>
  <si>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</si>
  <si>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</si>
  <si>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</si>
  <si>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</si>
  <si>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</si>
  <si>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</si>
  <si>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</si>
  <si>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</si>
  <si>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</si>
  <si>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</si>
  <si>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</si>
  <si>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</si>
  <si>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</si>
  <si>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</si>
  <si>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</si>
  <si>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</si>
  <si>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</si>
  <si>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</si>
  <si>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</si>
  <si>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</si>
  <si>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</si>
  <si>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</si>
  <si>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</si>
  <si>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</si>
  <si>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</si>
  <si>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</si>
  <si>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</si>
  <si>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</si>
  <si>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</si>
  <si>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</si>
  <si>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</si>
  <si>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</si>
  <si>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</si>
  <si>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</si>
  <si>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</si>
  <si>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</si>
  <si>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</si>
  <si>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</si>
  <si>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</si>
  <si>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</si>
  <si>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</si>
  <si>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</si>
  <si>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</si>
  <si>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</si>
  <si>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</si>
  <si>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</si>
  <si>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</si>
  <si>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</si>
  <si>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</si>
  <si>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</si>
  <si>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</si>
  <si>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</si>
  <si>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</si>
  <si>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</si>
  <si>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</si>
  <si>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</si>
  <si>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</si>
  <si>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</si>
  <si>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</si>
  <si>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</si>
  <si>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</si>
  <si>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</si>
  <si>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</si>
  <si>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</si>
  <si>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</si>
  <si>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</si>
  <si>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</si>
  <si>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</si>
  <si>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</si>
  <si>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</si>
  <si>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</si>
  <si>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</si>
  <si>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</si>
  <si>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</si>
  <si>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</si>
  <si>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</si>
  <si>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</si>
  <si>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</si>
  <si>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</si>
  <si>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</si>
  <si>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</si>
  <si>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</si>
  <si>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</si>
  <si>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</si>
  <si>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</si>
  <si>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</si>
  <si>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</si>
  <si>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</si>
  <si>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</si>
  <si>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</si>
  <si>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</si>
  <si>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</si>
  <si>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</si>
  <si>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</si>
  <si>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</si>
  <si>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</si>
  <si>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</si>
  <si>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</si>
  <si>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</si>
  <si>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</si>
  <si>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</si>
  <si>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</si>
  <si>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</si>
  <si>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</si>
  <si>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</si>
  <si>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</si>
  <si>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</si>
  <si>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</si>
  <si>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</si>
  <si>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</si>
  <si>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</si>
  <si>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</si>
  <si>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</si>
  <si>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</si>
  <si>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</si>
  <si>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</si>
  <si>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</si>
  <si>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</si>
  <si>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</si>
  <si>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</si>
  <si>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03586243</t>
  </si>
  <si>
    <t>HR</t>
  </si>
  <si>
    <t>080000604</t>
  </si>
  <si>
    <t>27759560625</t>
  </si>
  <si>
    <t xml:space="preserve">213800RUSOIJPJD19H13 </t>
  </si>
  <si>
    <t>2560</t>
  </si>
  <si>
    <t>INA - Industrija nafte d.d.</t>
  </si>
  <si>
    <t>ZAGREB</t>
  </si>
  <si>
    <t>Avenija Većeslava Holjevca 10</t>
  </si>
  <si>
    <t>investitori@ina.hr</t>
  </si>
  <si>
    <t>www.ina.hr</t>
  </si>
  <si>
    <t>KN</t>
  </si>
  <si>
    <t>Yes</t>
  </si>
  <si>
    <t>Top Računovodstvo Servisi d.o.o.; Član INA Grupe</t>
  </si>
  <si>
    <t>Josip Vargašević</t>
  </si>
  <si>
    <t>091 495 7186</t>
  </si>
  <si>
    <t>Josip.Vargasevic@trs.ina.hr</t>
  </si>
  <si>
    <t>PricewaterhouseCoopers (PwC)</t>
  </si>
  <si>
    <t>John Gašparac</t>
  </si>
  <si>
    <t xml:space="preserve">balance as at 31.12.2022 </t>
  </si>
  <si>
    <t>Submitter: INA - Industrija nafte d.d.,  Zagreb</t>
  </si>
  <si>
    <t>for the period 01.01.2022 to 31.12.2022</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</si>
  <si>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</si>
  <si>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</si>
  <si>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</si>
  <si>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</si>
  <si>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</si>
  <si>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</si>
  <si>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</si>
  <si>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</si>
  <si>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</si>
  <si>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</si>
  <si>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</si>
  <si>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</si>
  <si>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</si>
  <si>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</si>
  <si>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</si>
  <si>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</si>
  <si>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</si>
  <si>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</si>
  <si>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</si>
  <si>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</si>
  <si>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</si>
  <si>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</si>
  <si>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</si>
  <si>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</si>
  <si>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</si>
  <si>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</si>
  <si>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</si>
  <si>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</si>
  <si>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</si>
  <si>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</si>
  <si>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</si>
  <si>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</si>
  <si>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HAYAN PETROLEUM COMPANY, Siria</t>
  </si>
  <si>
    <t>SYP</t>
  </si>
  <si>
    <t>ED - INA d.o.o. ZAGREB</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</si>
  <si>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</si>
  <si>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</si>
  <si>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</si>
  <si>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</si>
  <si>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</si>
  <si>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</si>
  <si>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</si>
  <si>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</si>
  <si>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</si>
  <si>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</si>
  <si>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</si>
  <si>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</si>
  <si>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</si>
  <si>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2021</t>
  </si>
  <si>
    <t>Oilfield services</t>
  </si>
  <si>
    <t xml:space="preserve">CROSCO, naftni servisi d.o.o. </t>
  </si>
  <si>
    <t>Croatia</t>
  </si>
  <si>
    <t xml:space="preserve">Crosco B.V. </t>
  </si>
  <si>
    <t>Netherland</t>
  </si>
  <si>
    <t>NORDIC SHIPPING LIMITED</t>
  </si>
  <si>
    <t>Lease of drilling platforms</t>
  </si>
  <si>
    <t>Marshall Islands</t>
  </si>
  <si>
    <t>-</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</si>
  <si>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</si>
  <si>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</si>
  <si>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</si>
  <si>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</si>
  <si>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</si>
  <si>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</si>
  <si>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</si>
  <si>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</si>
  <si>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</si>
  <si>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</si>
  <si>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</si>
  <si>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</si>
  <si>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</si>
  <si>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</si>
  <si>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</si>
  <si>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</si>
  <si>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</si>
  <si>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</si>
  <si>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</si>
  <si>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</si>
  <si>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</si>
  <si>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</si>
  <si>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</si>
  <si>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</si>
  <si>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</si>
  <si>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</si>
  <si>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</si>
  <si>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</si>
  <si>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</si>
  <si>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</si>
  <si>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</si>
  <si>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</si>
  <si>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</si>
  <si>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</si>
  <si>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</si>
  <si>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</si>
  <si>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</si>
  <si>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</si>
  <si>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</si>
  <si>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</si>
  <si>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</si>
  <si>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</si>
  <si>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</si>
  <si>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</si>
  <si>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</si>
  <si>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</si>
  <si>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</si>
  <si>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</si>
  <si>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</si>
  <si>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Trading</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</si>
  <si>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</si>
  <si>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</si>
  <si>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</si>
  <si>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</si>
  <si>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</si>
  <si>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</si>
  <si>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</si>
  <si>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</si>
  <si>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December 2022.</t>
  </si>
  <si>
    <t>Reporting period: 31 December 2022</t>
  </si>
  <si>
    <t>At 31 December 2022, the staff cost includes cost of net salaries in the amount of HRK 451 million, cost of tax in amount of HRK 187 million and contributions for pension and health insurance in the amount HRK 99 million, and other payroll related cost.</t>
  </si>
  <si>
    <t>A detailed overview of INA Group's share in ownership and voting rights as of  31 December 2022.</t>
  </si>
  <si>
    <t>Share and issued and fully paid capital of INA, d.d. makes a total amount of HRK 9,000 million for the period ended 31 December 2022.</t>
  </si>
  <si>
    <t>31 December 2022</t>
  </si>
  <si>
    <t>There were no significant events in period from 31 December 2022 to date of  the disclosure of the Condensed Quarterly Financial Statements.</t>
  </si>
  <si>
    <t>Line of   Income from the use of own products, goods and services, AOP004, in the amount of HRK 57,000,000 in 1-12. 2022 (1-12. 2021: HRK 42,000,000) reduces the total expenses of the period in the Flash Report.</t>
  </si>
  <si>
    <t xml:space="preserve">Line of Depreciation, amortisation and impairment (net) in Flash Report of INA, d.d.  for the period ended 31 December 2022 is equal of sum of two lines amortisation and value adjustments fixed assets other than financial assets in sheet PL. </t>
  </si>
  <si>
    <t>Line Staff cost in Flash Report of INA, d.d. for the period ended 31 December 2022 includes other cost besides net salaries and tax. These other costs are presented in line other cost in sheet PL.</t>
  </si>
  <si>
    <t>Line Right-of-use asset in Flash Report of INA, d.d. for the period ended 31 December 2022 in amount of HRK 388,000,000 and HRK 438,000,000 at 2021 is presented in group II. of tangible assets in accordance with class of asset in sheet BS.</t>
  </si>
  <si>
    <t>Line of short-term Provision and line of short-term Employee benefit obligation in Flash Report of INA d.d. for the period ended 31 December 2022 are presented together with other liabilities in AOP123 Other short-term liabilities in sheet BS, in amount of HRK 244,000,000 at 31 December 2021, and in the amount of HRK 482,000,000 at 30 September 2022.</t>
  </si>
  <si>
    <t>TGA Stolac</t>
  </si>
  <si>
    <t>BAM</t>
  </si>
  <si>
    <t>Last version of INA Group Accounting Policies and Procedures was approved by Management Board in December 2022 (effective at 28 December 2022).</t>
  </si>
  <si>
    <t>The total value of guarantees undertaken to third parties is contractually HRK 320 million, which is the maximum amount the INA, d.d. is exposed to. In the event of default, the terms of the contract contain a maximum compensation payment to the unrelated party. 
Based on expectations at the end of the reporting period, the INA, d.d. considers that no liability is expected to arise. The contractual maturity is based on the earliest date on which the INA, d.d. may be required to pay.</t>
  </si>
  <si>
    <t>Capitalised internal labour are all direct staff cost that can be identified or associated with and are properly allocable to the construction, modification, or installation of specific items of capital assets and, as such can be amortized. In period 1-12.2022 INA, d.d. capitalised labour in amounts of HRK 36 million.</t>
  </si>
  <si>
    <t>During 1-12.2022, the average number of employees of the INA, d.d. was 3,072.</t>
  </si>
  <si>
    <t>for the period 01.01.2022 . to 31.12.2022.</t>
  </si>
  <si>
    <t>RN</t>
  </si>
  <si>
    <t>INA, d.d. deferred tax balance on 31 December 2022 compared to 31 December 2021 was increased from HRK 797 million to HRK 831 million or by HRK 34 million.</t>
  </si>
  <si>
    <t>PLINARA ISTOČNE SLAVONIJE</t>
  </si>
  <si>
    <t>Prepayments for Property, plant and equipment and intangible assets are presented in line od Long-term receivables and other asset of Flash Report of INA, d.d. for the period ended 31 December 2022 (in 2021 HRK 289,000,000 and 2022 HRK 191,000,000) while in TFI_POD is presented in line AOP007 and AOP016.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</si>
</sst>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8"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7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top style="double">
        <color indexed="64"/>
      </top>
      <bottom style="double">
        <color indexed="64"/>
      </bottom>
      <diagonal/>
    </border>
    <border>
      <left style="medium">
        <color indexed="64"/>
      </left>
      <right style="medium">
        <color indexed="64"/>
      </right>
      <top style="medium">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double">
        <color indexed="64"/>
      </bottom>
      <diagonal/>
    </border>
    <border>
      <left style="double">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medium">
        <color indexed="64"/>
      </right>
      <top style="hair">
        <color indexed="64"/>
      </top>
      <bottom/>
      <diagonal/>
    </border>
    <border>
      <left style="hair">
        <color indexed="64"/>
      </left>
      <right style="thin">
        <color indexed="64"/>
      </right>
      <top style="hair">
        <color indexed="64"/>
      </top>
      <bottom/>
      <diagonal/>
    </border>
  </borders>
  <cellStyleXfs count="10">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 fillId="0" borderId="0"/>
    <xf numFmtId="0" fontId="3" fillId="0" borderId="0"/>
    <xf numFmtId="0" fontId="1" fillId="0" borderId="0"/>
    <xf numFmtId="0" fontId="3" fillId="0" borderId="0"/>
    <xf numFmtId="9" fontId="3" fillId="0" borderId="0" applyFont="0" applyFill="0" applyBorder="0" applyAlignment="0" applyProtection="0"/>
  </cellStyleXfs>
  <cellXfs count="379">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7" fillId="0" borderId="38" xfId="0" applyNumberFormat="1" applyFont="1" applyFill="1" applyBorder="1" applyAlignment="1" applyProtection="1">
      <alignment horizontal="center" vertical="center"/>
    </xf>
    <xf numFmtId="165" fontId="17" fillId="9" borderId="38" xfId="0" applyNumberFormat="1" applyFont="1" applyFill="1" applyBorder="1" applyAlignment="1" applyProtection="1">
      <alignment horizontal="center" vertical="center"/>
    </xf>
    <xf numFmtId="165" fontId="17" fillId="9" borderId="39"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41" xfId="0" applyFont="1" applyFill="1" applyBorder="1" applyAlignment="1" applyProtection="1">
      <alignment horizontal="center" vertical="center" wrapText="1"/>
    </xf>
    <xf numFmtId="0" fontId="17" fillId="3" borderId="41" xfId="0" applyFont="1" applyFill="1" applyBorder="1" applyAlignment="1" applyProtection="1">
      <alignment horizontal="center" vertical="center"/>
    </xf>
    <xf numFmtId="3" fontId="17" fillId="3" borderId="41" xfId="0" applyNumberFormat="1" applyFont="1" applyFill="1" applyBorder="1" applyAlignment="1" applyProtection="1">
      <alignment horizontal="center" vertical="center" wrapText="1"/>
    </xf>
    <xf numFmtId="164" fontId="5" fillId="0" borderId="41" xfId="0" applyNumberFormat="1" applyFont="1" applyFill="1" applyBorder="1" applyAlignment="1" applyProtection="1">
      <alignment horizontal="center" vertical="center"/>
    </xf>
    <xf numFmtId="164" fontId="5" fillId="9" borderId="41" xfId="0" applyNumberFormat="1" applyFont="1" applyFill="1" applyBorder="1" applyAlignment="1" applyProtection="1">
      <alignment horizontal="center" vertical="center"/>
    </xf>
    <xf numFmtId="0" fontId="12" fillId="0" borderId="0" xfId="3" applyProtection="1"/>
    <xf numFmtId="0" fontId="17" fillId="3" borderId="41" xfId="3" applyFont="1" applyFill="1" applyBorder="1" applyAlignment="1" applyProtection="1">
      <alignment horizontal="center" vertical="center"/>
    </xf>
    <xf numFmtId="3" fontId="17" fillId="3" borderId="41" xfId="3" applyNumberFormat="1" applyFont="1" applyFill="1" applyBorder="1" applyAlignment="1" applyProtection="1">
      <alignment horizontal="center" vertical="center" wrapText="1"/>
    </xf>
    <xf numFmtId="0" fontId="12" fillId="0" borderId="0" xfId="3" applyAlignment="1" applyProtection="1">
      <alignment wrapText="1"/>
    </xf>
    <xf numFmtId="0" fontId="5" fillId="3" borderId="15" xfId="3" applyFont="1" applyFill="1" applyBorder="1" applyAlignment="1" applyProtection="1">
      <alignment horizontal="center" vertical="center" wrapText="1"/>
    </xf>
    <xf numFmtId="0" fontId="17" fillId="3" borderId="14" xfId="3" applyFont="1" applyFill="1" applyBorder="1" applyAlignment="1" applyProtection="1">
      <alignment horizontal="center" vertical="center" wrapText="1"/>
    </xf>
    <xf numFmtId="164" fontId="5" fillId="0" borderId="27" xfId="0" applyNumberFormat="1" applyFont="1" applyFill="1" applyBorder="1" applyAlignment="1" applyProtection="1">
      <alignment horizontal="center" vertical="center" wrapText="1"/>
    </xf>
    <xf numFmtId="164" fontId="5" fillId="10" borderId="12" xfId="0" applyNumberFormat="1" applyFont="1" applyFill="1" applyBorder="1" applyAlignment="1" applyProtection="1">
      <alignment horizontal="center" vertical="center" wrapText="1"/>
    </xf>
    <xf numFmtId="164" fontId="5" fillId="0" borderId="12" xfId="0" applyNumberFormat="1" applyFont="1" applyFill="1" applyBorder="1" applyAlignment="1" applyProtection="1">
      <alignment horizontal="center" vertical="center" wrapText="1"/>
    </xf>
    <xf numFmtId="164" fontId="5" fillId="10" borderId="13" xfId="0" applyNumberFormat="1" applyFont="1" applyFill="1" applyBorder="1" applyAlignment="1" applyProtection="1">
      <alignment horizontal="center" vertical="center" wrapText="1"/>
    </xf>
    <xf numFmtId="0" fontId="17" fillId="3" borderId="14" xfId="3" applyFont="1" applyFill="1" applyBorder="1" applyAlignment="1" applyProtection="1">
      <alignment horizontal="center" vertical="center"/>
    </xf>
    <xf numFmtId="164" fontId="5" fillId="0" borderId="27" xfId="0" applyNumberFormat="1" applyFont="1" applyFill="1" applyBorder="1" applyAlignment="1" applyProtection="1">
      <alignment horizontal="center" vertical="center"/>
    </xf>
    <xf numFmtId="164" fontId="5" fillId="0" borderId="12" xfId="0" applyNumberFormat="1" applyFont="1" applyFill="1" applyBorder="1" applyAlignment="1" applyProtection="1">
      <alignment horizontal="center" vertical="center"/>
    </xf>
    <xf numFmtId="164" fontId="5" fillId="10" borderId="12" xfId="0" applyNumberFormat="1" applyFont="1" applyFill="1" applyBorder="1" applyAlignment="1" applyProtection="1">
      <alignment horizontal="center" vertical="center"/>
    </xf>
    <xf numFmtId="164" fontId="5" fillId="10" borderId="13" xfId="0" applyNumberFormat="1" applyFont="1" applyFill="1" applyBorder="1" applyAlignment="1" applyProtection="1">
      <alignment horizontal="center" vertical="center"/>
    </xf>
    <xf numFmtId="3" fontId="6" fillId="0" borderId="41" xfId="0" applyNumberFormat="1" applyFont="1" applyFill="1" applyBorder="1" applyAlignment="1" applyProtection="1">
      <alignment horizontal="right" vertical="center" shrinkToFit="1"/>
      <protection locked="0"/>
    </xf>
    <xf numFmtId="3" fontId="22" fillId="9" borderId="41"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6" fillId="0" borderId="41" xfId="0" applyNumberFormat="1" applyFont="1" applyFill="1" applyBorder="1" applyAlignment="1" applyProtection="1">
      <alignment horizontal="right" vertical="center" shrinkToFit="1"/>
      <protection locked="0"/>
    </xf>
    <xf numFmtId="3" fontId="6" fillId="0" borderId="41" xfId="0" applyNumberFormat="1" applyFont="1" applyFill="1" applyBorder="1" applyAlignment="1" applyProtection="1">
      <alignment vertical="center"/>
      <protection locked="0"/>
    </xf>
    <xf numFmtId="3" fontId="17" fillId="3" borderId="15" xfId="3" applyNumberFormat="1" applyFont="1" applyFill="1" applyBorder="1" applyAlignment="1" applyProtection="1">
      <alignment horizontal="center" vertical="center" wrapText="1"/>
    </xf>
    <xf numFmtId="3" fontId="17" fillId="3" borderId="14" xfId="3" applyNumberFormat="1" applyFont="1" applyFill="1" applyBorder="1" applyAlignment="1" applyProtection="1">
      <alignment horizontal="center" vertical="center" wrapText="1"/>
    </xf>
    <xf numFmtId="3" fontId="6" fillId="0" borderId="27" xfId="0" applyNumberFormat="1" applyFont="1" applyFill="1" applyBorder="1" applyAlignment="1" applyProtection="1">
      <alignment horizontal="right" vertical="center" wrapText="1"/>
      <protection locked="0"/>
    </xf>
    <xf numFmtId="3" fontId="16" fillId="10" borderId="12" xfId="0" applyNumberFormat="1" applyFont="1" applyFill="1" applyBorder="1" applyAlignment="1" applyProtection="1">
      <alignment horizontal="right" vertical="center" wrapText="1"/>
    </xf>
    <xf numFmtId="3" fontId="6" fillId="0" borderId="12" xfId="0" applyNumberFormat="1" applyFont="1" applyFill="1" applyBorder="1" applyAlignment="1" applyProtection="1">
      <alignment horizontal="right" vertical="center" wrapText="1"/>
      <protection locked="0"/>
    </xf>
    <xf numFmtId="3" fontId="16" fillId="10" borderId="13" xfId="0" applyNumberFormat="1" applyFont="1" applyFill="1" applyBorder="1" applyAlignment="1" applyProtection="1">
      <alignment horizontal="right" vertical="center" wrapText="1"/>
    </xf>
    <xf numFmtId="3" fontId="6" fillId="0" borderId="27" xfId="0" applyNumberFormat="1" applyFont="1" applyFill="1" applyBorder="1" applyAlignment="1" applyProtection="1">
      <alignment vertical="center" wrapText="1"/>
      <protection locked="0"/>
    </xf>
    <xf numFmtId="3" fontId="6" fillId="0" borderId="12" xfId="0" applyNumberFormat="1" applyFont="1" applyFill="1" applyBorder="1" applyAlignment="1" applyProtection="1">
      <alignment vertical="center" wrapText="1"/>
      <protection locked="0"/>
    </xf>
    <xf numFmtId="3" fontId="16" fillId="10" borderId="12" xfId="0" applyNumberFormat="1" applyFont="1" applyFill="1" applyBorder="1" applyAlignment="1" applyProtection="1">
      <alignment vertical="center" wrapText="1"/>
    </xf>
    <xf numFmtId="3" fontId="16" fillId="10" borderId="13" xfId="0" applyNumberFormat="1" applyFont="1" applyFill="1" applyBorder="1" applyAlignment="1" applyProtection="1">
      <alignment vertical="center" wrapText="1"/>
    </xf>
    <xf numFmtId="3" fontId="12" fillId="0" borderId="0" xfId="3" applyNumberFormat="1" applyAlignment="1" applyProtection="1">
      <alignment wrapText="1"/>
    </xf>
    <xf numFmtId="3" fontId="16" fillId="10" borderId="12" xfId="0" applyNumberFormat="1" applyFont="1" applyFill="1" applyBorder="1" applyAlignment="1" applyProtection="1">
      <alignment vertical="center"/>
    </xf>
    <xf numFmtId="3" fontId="16" fillId="10" borderId="13"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35"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4" fillId="0" borderId="38" xfId="0" applyNumberFormat="1" applyFont="1" applyFill="1" applyBorder="1" applyAlignment="1" applyProtection="1">
      <alignment vertical="center" shrinkToFit="1"/>
      <protection locked="0"/>
    </xf>
    <xf numFmtId="3" fontId="21" fillId="9" borderId="38" xfId="0" applyNumberFormat="1" applyFont="1" applyFill="1" applyBorder="1" applyAlignment="1" applyProtection="1">
      <alignment vertical="center" shrinkToFit="1"/>
    </xf>
    <xf numFmtId="3" fontId="4" fillId="8" borderId="38" xfId="0" applyNumberFormat="1" applyFont="1" applyFill="1" applyBorder="1" applyAlignment="1" applyProtection="1">
      <alignment vertical="center" shrinkToFit="1"/>
    </xf>
    <xf numFmtId="3" fontId="21" fillId="9" borderId="39" xfId="0" applyNumberFormat="1" applyFont="1" applyFill="1" applyBorder="1" applyAlignment="1" applyProtection="1">
      <alignment vertical="center" shrinkToFit="1"/>
    </xf>
    <xf numFmtId="0" fontId="24" fillId="11" borderId="1" xfId="4" applyFont="1" applyFill="1" applyBorder="1"/>
    <xf numFmtId="0" fontId="2" fillId="11" borderId="26" xfId="4" applyFill="1" applyBorder="1"/>
    <xf numFmtId="0" fontId="2" fillId="0" borderId="0" xfId="4"/>
    <xf numFmtId="0" fontId="26" fillId="11" borderId="42" xfId="4" applyFont="1" applyFill="1" applyBorder="1" applyAlignment="1">
      <alignment horizontal="center" vertical="center"/>
    </xf>
    <xf numFmtId="0" fontId="26" fillId="11" borderId="0" xfId="4" applyFont="1" applyFill="1" applyBorder="1" applyAlignment="1">
      <alignment horizontal="center" vertical="center"/>
    </xf>
    <xf numFmtId="0" fontId="26" fillId="11" borderId="43"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45" xfId="4" applyFont="1" applyFill="1" applyBorder="1" applyAlignment="1">
      <alignment vertical="center"/>
    </xf>
    <xf numFmtId="0" fontId="29" fillId="0" borderId="0" xfId="4" applyFont="1" applyFill="1"/>
    <xf numFmtId="0" fontId="5" fillId="11" borderId="42"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43"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46"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43" xfId="4" applyFill="1" applyBorder="1"/>
    <xf numFmtId="0" fontId="27" fillId="11" borderId="42" xfId="4" applyFont="1" applyFill="1" applyBorder="1" applyAlignment="1">
      <alignment wrapText="1"/>
    </xf>
    <xf numFmtId="0" fontId="27" fillId="11" borderId="43" xfId="4" applyFont="1" applyFill="1" applyBorder="1" applyAlignment="1">
      <alignment wrapText="1"/>
    </xf>
    <xf numFmtId="0" fontId="27" fillId="11" borderId="42" xfId="4" applyFont="1" applyFill="1" applyBorder="1"/>
    <xf numFmtId="0" fontId="27" fillId="11" borderId="0" xfId="4" applyFont="1" applyFill="1" applyBorder="1"/>
    <xf numFmtId="0" fontId="27" fillId="11" borderId="0" xfId="4" applyFont="1" applyFill="1" applyBorder="1" applyAlignment="1">
      <alignment wrapText="1"/>
    </xf>
    <xf numFmtId="0" fontId="27" fillId="11" borderId="43" xfId="4" applyFont="1" applyFill="1" applyBorder="1"/>
    <xf numFmtId="0" fontId="6" fillId="11" borderId="0" xfId="4" applyFont="1" applyFill="1" applyBorder="1" applyAlignment="1">
      <alignment horizontal="right" vertical="center" wrapText="1"/>
    </xf>
    <xf numFmtId="0" fontId="28" fillId="11" borderId="43" xfId="4" applyFont="1" applyFill="1" applyBorder="1" applyAlignment="1">
      <alignment vertical="center"/>
    </xf>
    <xf numFmtId="0" fontId="6" fillId="11" borderId="42" xfId="4" applyFont="1" applyFill="1" applyBorder="1" applyAlignment="1">
      <alignment horizontal="right" vertical="center" wrapText="1"/>
    </xf>
    <xf numFmtId="0" fontId="28" fillId="11" borderId="0" xfId="4" applyFont="1" applyFill="1" applyBorder="1" applyAlignment="1">
      <alignment vertical="center"/>
    </xf>
    <xf numFmtId="0" fontId="27" fillId="11" borderId="0" xfId="4" applyFont="1" applyFill="1" applyBorder="1" applyAlignment="1">
      <alignment vertical="top"/>
    </xf>
    <xf numFmtId="0" fontId="5" fillId="12" borderId="46"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27" fillId="11" borderId="0" xfId="4" applyFont="1" applyFill="1" applyBorder="1" applyAlignment="1">
      <alignment vertical="center"/>
    </xf>
    <xf numFmtId="0" fontId="27" fillId="11" borderId="43" xfId="4" applyFont="1" applyFill="1" applyBorder="1" applyAlignment="1">
      <alignment vertical="center"/>
    </xf>
    <xf numFmtId="0" fontId="27" fillId="11" borderId="0" xfId="4" applyFont="1" applyFill="1" applyBorder="1" applyAlignment="1"/>
    <xf numFmtId="0" fontId="30" fillId="11" borderId="0" xfId="4" applyFont="1" applyFill="1" applyBorder="1" applyAlignment="1">
      <alignment vertical="center"/>
    </xf>
    <xf numFmtId="0" fontId="30" fillId="11" borderId="43" xfId="4" applyFont="1" applyFill="1" applyBorder="1" applyAlignment="1">
      <alignment vertical="center"/>
    </xf>
    <xf numFmtId="0" fontId="5" fillId="11" borderId="0" xfId="4" applyFont="1" applyFill="1" applyBorder="1" applyAlignment="1">
      <alignment horizontal="center" vertical="center"/>
    </xf>
    <xf numFmtId="0" fontId="6" fillId="11" borderId="43" xfId="4" applyFont="1" applyFill="1" applyBorder="1" applyAlignment="1">
      <alignment horizontal="center" vertical="center"/>
    </xf>
    <xf numFmtId="0" fontId="5" fillId="12" borderId="44" xfId="4" applyFont="1" applyFill="1" applyBorder="1" applyAlignment="1" applyProtection="1">
      <alignment horizontal="center" vertical="center"/>
      <protection locked="0"/>
    </xf>
    <xf numFmtId="0" fontId="27" fillId="11" borderId="0" xfId="4" applyFont="1" applyFill="1" applyBorder="1" applyAlignment="1">
      <alignment vertical="top" wrapText="1"/>
    </xf>
    <xf numFmtId="0" fontId="27" fillId="11" borderId="42" xfId="4" applyFont="1" applyFill="1" applyBorder="1" applyAlignment="1">
      <alignment vertical="top"/>
    </xf>
    <xf numFmtId="0" fontId="30" fillId="11" borderId="43" xfId="4" applyFont="1" applyFill="1" applyBorder="1"/>
    <xf numFmtId="0" fontId="2" fillId="11" borderId="3" xfId="4" applyFill="1" applyBorder="1"/>
    <xf numFmtId="0" fontId="2" fillId="11" borderId="2" xfId="4" applyFill="1" applyBorder="1"/>
    <xf numFmtId="0" fontId="2" fillId="11" borderId="44" xfId="4" applyFill="1" applyBorder="1"/>
    <xf numFmtId="49" fontId="5" fillId="12" borderId="46" xfId="4" applyNumberFormat="1" applyFont="1" applyFill="1" applyBorder="1" applyAlignment="1" applyProtection="1">
      <alignment horizontal="center" vertical="center"/>
      <protection locked="0"/>
    </xf>
    <xf numFmtId="164" fontId="5" fillId="11" borderId="41" xfId="0" applyNumberFormat="1" applyFont="1" applyFill="1" applyBorder="1" applyAlignment="1" applyProtection="1">
      <alignment horizontal="center" vertical="center"/>
    </xf>
    <xf numFmtId="3" fontId="6" fillId="11" borderId="41" xfId="0" applyNumberFormat="1" applyFont="1" applyFill="1" applyBorder="1" applyAlignment="1" applyProtection="1">
      <alignment horizontal="right" vertical="center" shrinkToFit="1"/>
      <protection locked="0"/>
    </xf>
    <xf numFmtId="0" fontId="40" fillId="0" borderId="0" xfId="4" applyFont="1"/>
    <xf numFmtId="0" fontId="40" fillId="0" borderId="0" xfId="4" applyFont="1" applyFill="1"/>
    <xf numFmtId="3" fontId="12" fillId="0" borderId="0" xfId="3" applyNumberFormat="1" applyProtection="1">
      <protection locked="0"/>
    </xf>
    <xf numFmtId="3" fontId="16" fillId="9" borderId="41" xfId="0" applyNumberFormat="1" applyFont="1" applyFill="1" applyBorder="1" applyAlignment="1" applyProtection="1">
      <alignment horizontal="right" vertical="center" shrinkToFit="1"/>
    </xf>
    <xf numFmtId="3" fontId="16" fillId="9" borderId="41" xfId="0" applyNumberFormat="1" applyFont="1" applyFill="1" applyBorder="1" applyAlignment="1" applyProtection="1">
      <alignment horizontal="right" vertical="center" shrinkToFit="1"/>
      <protection locked="0"/>
    </xf>
    <xf numFmtId="3" fontId="16" fillId="9" borderId="41" xfId="0" applyNumberFormat="1" applyFont="1" applyFill="1" applyBorder="1" applyAlignment="1" applyProtection="1">
      <alignment vertical="center"/>
    </xf>
    <xf numFmtId="3" fontId="6" fillId="9" borderId="41" xfId="0" applyNumberFormat="1" applyFont="1" applyFill="1" applyBorder="1" applyAlignment="1" applyProtection="1">
      <alignment vertical="center"/>
      <protection locked="0"/>
    </xf>
    <xf numFmtId="164" fontId="5" fillId="9" borderId="12" xfId="0" applyNumberFormat="1" applyFont="1" applyFill="1" applyBorder="1" applyAlignment="1" applyProtection="1">
      <alignment horizontal="center" vertical="center"/>
    </xf>
    <xf numFmtId="3" fontId="6" fillId="9" borderId="12" xfId="0" applyNumberFormat="1" applyFont="1" applyFill="1" applyBorder="1" applyAlignment="1" applyProtection="1">
      <alignment vertical="center"/>
      <protection locked="0"/>
    </xf>
    <xf numFmtId="3" fontId="36" fillId="3" borderId="35" xfId="0" applyNumberFormat="1" applyFont="1" applyFill="1" applyBorder="1" applyAlignment="1" applyProtection="1">
      <alignment horizontal="center" vertical="center" wrapText="1"/>
    </xf>
    <xf numFmtId="3" fontId="10" fillId="3" borderId="41" xfId="0" applyNumberFormat="1" applyFont="1" applyFill="1" applyBorder="1" applyAlignment="1" applyProtection="1">
      <alignment horizontal="center" vertical="center" wrapText="1"/>
    </xf>
    <xf numFmtId="3" fontId="10" fillId="3" borderId="41" xfId="0" applyNumberFormat="1" applyFont="1" applyFill="1" applyBorder="1" applyAlignment="1" applyProtection="1">
      <alignment horizontal="center" vertical="center"/>
    </xf>
    <xf numFmtId="3" fontId="4" fillId="0" borderId="48" xfId="0" applyNumberFormat="1" applyFont="1" applyFill="1" applyBorder="1" applyAlignment="1" applyProtection="1">
      <alignment vertical="center" shrinkToFit="1"/>
      <protection locked="0"/>
    </xf>
    <xf numFmtId="3" fontId="21"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52" xfId="0" applyFont="1" applyFill="1" applyBorder="1" applyAlignment="1">
      <alignment horizontal="center" vertical="center" wrapText="1"/>
    </xf>
    <xf numFmtId="0" fontId="43" fillId="16" borderId="53" xfId="0" applyFont="1" applyFill="1" applyBorder="1" applyAlignment="1">
      <alignment horizontal="center" vertical="center" wrapText="1"/>
    </xf>
    <xf numFmtId="0" fontId="43" fillId="16" borderId="54" xfId="0" applyFont="1" applyFill="1" applyBorder="1" applyAlignment="1">
      <alignment horizontal="center" vertical="center" wrapText="1"/>
    </xf>
    <xf numFmtId="0" fontId="43" fillId="16" borderId="55" xfId="0" applyFont="1" applyFill="1" applyBorder="1" applyAlignment="1">
      <alignment horizontal="center" vertical="center" wrapText="1"/>
    </xf>
    <xf numFmtId="0" fontId="44" fillId="0" borderId="0" xfId="0" applyFont="1"/>
    <xf numFmtId="0" fontId="6" fillId="0" borderId="51" xfId="0" applyFont="1" applyBorder="1" applyAlignment="1">
      <alignment vertical="center" wrapText="1"/>
    </xf>
    <xf numFmtId="0" fontId="45" fillId="0" borderId="0" xfId="0" applyFo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0" fontId="47" fillId="0" borderId="0" xfId="0" applyFont="1" applyAlignment="1">
      <alignment horizontal="right" vertical="center"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Alignment="1">
      <alignment vertical="top"/>
    </xf>
    <xf numFmtId="9" fontId="44" fillId="0" borderId="0" xfId="0" applyNumberFormat="1" applyFont="1" applyAlignment="1">
      <alignment horizontal="right" vertical="top"/>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166" fontId="44" fillId="0" borderId="0" xfId="0" applyNumberFormat="1" applyFont="1" applyAlignment="1">
      <alignment vertical="center" wrapText="1"/>
    </xf>
    <xf numFmtId="9" fontId="44" fillId="0" borderId="0" xfId="0" applyNumberFormat="1" applyFont="1" applyAlignment="1">
      <alignment horizontal="right" vertical="center" wrapText="1"/>
    </xf>
    <xf numFmtId="10" fontId="44" fillId="0" borderId="0" xfId="0" applyNumberFormat="1" applyFont="1" applyAlignment="1">
      <alignment vertical="center"/>
    </xf>
    <xf numFmtId="4" fontId="17" fillId="0" borderId="56" xfId="5" applyNumberFormat="1" applyFont="1" applyBorder="1" applyAlignment="1">
      <alignment horizontal="left" vertical="center" wrapText="1"/>
    </xf>
    <xf numFmtId="4" fontId="17" fillId="0" borderId="57" xfId="5" applyNumberFormat="1" applyFont="1" applyBorder="1" applyAlignment="1">
      <alignment horizontal="left" vertical="center" wrapText="1"/>
    </xf>
    <xf numFmtId="10" fontId="17" fillId="0" borderId="58" xfId="9" applyNumberFormat="1" applyFont="1" applyBorder="1" applyAlignment="1">
      <alignment horizontal="left" vertical="center" wrapText="1"/>
    </xf>
    <xf numFmtId="4" fontId="17" fillId="0" borderId="59" xfId="5" applyNumberFormat="1" applyFont="1" applyBorder="1" applyAlignment="1">
      <alignment horizontal="left" vertical="center" wrapText="1"/>
    </xf>
    <xf numFmtId="4" fontId="17" fillId="0" borderId="60" xfId="5" applyNumberFormat="1" applyFont="1" applyBorder="1" applyAlignment="1">
      <alignment horizontal="left" vertical="center" wrapText="1"/>
    </xf>
    <xf numFmtId="10" fontId="17" fillId="0" borderId="61" xfId="9" applyNumberFormat="1" applyFont="1" applyBorder="1" applyAlignment="1">
      <alignment horizontal="left" vertical="center" wrapText="1"/>
    </xf>
    <xf numFmtId="4" fontId="17" fillId="0" borderId="62" xfId="5" applyNumberFormat="1" applyFont="1" applyBorder="1" applyAlignment="1">
      <alignment horizontal="left" vertical="center" wrapText="1"/>
    </xf>
    <xf numFmtId="4" fontId="17" fillId="0" borderId="63" xfId="5" applyNumberFormat="1" applyFont="1" applyBorder="1" applyAlignment="1">
      <alignment horizontal="left" vertical="center" wrapText="1"/>
    </xf>
    <xf numFmtId="10" fontId="17" fillId="0" borderId="64" xfId="9" applyNumberFormat="1" applyFont="1" applyBorder="1" applyAlignment="1">
      <alignment horizontal="left" vertical="center" wrapText="1"/>
    </xf>
    <xf numFmtId="3" fontId="17" fillId="0" borderId="65" xfId="5" applyNumberFormat="1" applyFont="1" applyBorder="1" applyAlignment="1">
      <alignment horizontal="left" vertical="center" wrapText="1"/>
    </xf>
    <xf numFmtId="3" fontId="17" fillId="0" borderId="66" xfId="5" applyNumberFormat="1" applyFont="1" applyBorder="1" applyAlignment="1">
      <alignment horizontal="left" vertical="center" wrapText="1"/>
    </xf>
    <xf numFmtId="3" fontId="17" fillId="0" borderId="67" xfId="5" applyNumberFormat="1" applyFont="1" applyBorder="1" applyAlignment="1">
      <alignment horizontal="left" vertical="center" wrapText="1"/>
    </xf>
    <xf numFmtId="10" fontId="17" fillId="0" borderId="70" xfId="9" applyNumberFormat="1" applyFont="1" applyBorder="1" applyAlignment="1">
      <alignment horizontal="left" vertical="center" wrapText="1"/>
    </xf>
    <xf numFmtId="4" fontId="17" fillId="0" borderId="68" xfId="0" applyNumberFormat="1" applyFont="1" applyBorder="1" applyAlignment="1">
      <alignment horizontal="left" vertical="center" wrapText="1"/>
    </xf>
    <xf numFmtId="4" fontId="17" fillId="0" borderId="69" xfId="0" applyNumberFormat="1" applyFont="1" applyBorder="1" applyAlignment="1">
      <alignment horizontal="left" vertical="center" wrapText="1"/>
    </xf>
    <xf numFmtId="3" fontId="17" fillId="0" borderId="71" xfId="0" applyNumberFormat="1" applyFont="1" applyBorder="1" applyAlignment="1">
      <alignment horizontal="left" vertical="center" wrapText="1"/>
    </xf>
    <xf numFmtId="0" fontId="6" fillId="11" borderId="42" xfId="4" applyFont="1" applyFill="1" applyBorder="1" applyAlignment="1">
      <alignment horizontal="right" vertical="center" wrapText="1"/>
    </xf>
    <xf numFmtId="0" fontId="6" fillId="11" borderId="0" xfId="4" applyFont="1" applyFill="1" applyBorder="1" applyAlignment="1">
      <alignment horizontal="right" vertical="center" wrapText="1"/>
    </xf>
    <xf numFmtId="0" fontId="27" fillId="12" borderId="49" xfId="4" applyFont="1" applyFill="1" applyBorder="1" applyAlignment="1" applyProtection="1">
      <alignment vertical="center"/>
      <protection locked="0"/>
    </xf>
    <xf numFmtId="0" fontId="27" fillId="12" borderId="51" xfId="4" applyFont="1" applyFill="1" applyBorder="1" applyAlignment="1" applyProtection="1">
      <alignment vertical="center"/>
      <protection locked="0"/>
    </xf>
    <xf numFmtId="0" fontId="27" fillId="12" borderId="50"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27" fillId="11" borderId="0" xfId="4" applyFont="1" applyFill="1" applyBorder="1"/>
    <xf numFmtId="0" fontId="5" fillId="12" borderId="49" xfId="4" applyFont="1" applyFill="1" applyBorder="1" applyAlignment="1" applyProtection="1">
      <alignment vertical="center"/>
      <protection locked="0"/>
    </xf>
    <xf numFmtId="0" fontId="5" fillId="12" borderId="51" xfId="4" applyFont="1" applyFill="1" applyBorder="1" applyAlignment="1" applyProtection="1">
      <alignment vertical="center"/>
      <protection locked="0"/>
    </xf>
    <xf numFmtId="0" fontId="5" fillId="12" borderId="50" xfId="4" applyFont="1" applyFill="1" applyBorder="1" applyAlignment="1" applyProtection="1">
      <alignment vertical="center"/>
      <protection locked="0"/>
    </xf>
    <xf numFmtId="0" fontId="6" fillId="11" borderId="0" xfId="4" applyFont="1" applyFill="1" applyBorder="1" applyAlignment="1">
      <alignment vertical="center"/>
    </xf>
    <xf numFmtId="49" fontId="5" fillId="12" borderId="49" xfId="4" applyNumberFormat="1" applyFont="1" applyFill="1" applyBorder="1" applyAlignment="1" applyProtection="1">
      <alignment vertical="center"/>
      <protection locked="0"/>
    </xf>
    <xf numFmtId="49" fontId="5" fillId="12" borderId="51" xfId="4" applyNumberFormat="1" applyFont="1" applyFill="1" applyBorder="1" applyAlignment="1" applyProtection="1">
      <alignment vertical="center"/>
      <protection locked="0"/>
    </xf>
    <xf numFmtId="49" fontId="5" fillId="12" borderId="50" xfId="4" applyNumberFormat="1" applyFont="1" applyFill="1" applyBorder="1" applyAlignment="1" applyProtection="1">
      <alignment vertical="center"/>
      <protection locked="0"/>
    </xf>
    <xf numFmtId="0" fontId="6" fillId="11" borderId="0" xfId="4" applyFont="1" applyFill="1" applyBorder="1" applyAlignment="1">
      <alignment horizontal="center" vertical="center"/>
    </xf>
    <xf numFmtId="0" fontId="6" fillId="11" borderId="43" xfId="4" applyFont="1" applyFill="1" applyBorder="1" applyAlignment="1">
      <alignment horizontal="center" vertical="center"/>
    </xf>
    <xf numFmtId="0" fontId="5" fillId="12" borderId="3" xfId="4" applyFont="1" applyFill="1" applyBorder="1" applyAlignment="1" applyProtection="1">
      <alignment horizontal="center" vertical="center"/>
      <protection locked="0"/>
    </xf>
    <xf numFmtId="0" fontId="5" fillId="12" borderId="44" xfId="4" applyFont="1" applyFill="1" applyBorder="1" applyAlignment="1" applyProtection="1">
      <alignment horizontal="center" vertical="center"/>
      <protection locked="0"/>
    </xf>
    <xf numFmtId="0" fontId="6" fillId="11" borderId="42" xfId="4" applyFont="1" applyFill="1" applyBorder="1" applyAlignment="1">
      <alignment horizontal="left" vertical="center"/>
    </xf>
    <xf numFmtId="0" fontId="6" fillId="11" borderId="0" xfId="4" applyFont="1" applyFill="1" applyBorder="1" applyAlignment="1">
      <alignment horizontal="left" vertical="center"/>
    </xf>
    <xf numFmtId="0" fontId="27" fillId="11" borderId="0" xfId="4" applyFont="1" applyFill="1" applyBorder="1" applyAlignment="1">
      <alignment vertical="top"/>
    </xf>
    <xf numFmtId="0" fontId="6" fillId="11" borderId="0" xfId="4" applyFont="1" applyFill="1" applyBorder="1" applyAlignment="1">
      <alignment vertical="top"/>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44" xfId="4" applyFont="1" applyFill="1" applyBorder="1" applyAlignment="1" applyProtection="1">
      <alignment horizontal="right" vertical="center"/>
      <protection locked="0"/>
    </xf>
    <xf numFmtId="0" fontId="27" fillId="11" borderId="0" xfId="4" applyFont="1" applyFill="1" applyBorder="1" applyProtection="1">
      <protection locked="0"/>
    </xf>
    <xf numFmtId="0" fontId="27" fillId="11" borderId="0" xfId="4" applyFont="1" applyFill="1" applyBorder="1" applyAlignment="1">
      <alignment vertical="top" wrapText="1"/>
    </xf>
    <xf numFmtId="0" fontId="6" fillId="11" borderId="42" xfId="4" applyFont="1" applyFill="1" applyBorder="1" applyAlignment="1">
      <alignment horizontal="center" vertical="center"/>
    </xf>
    <xf numFmtId="0" fontId="6" fillId="11" borderId="42" xfId="4" applyFont="1" applyFill="1" applyBorder="1" applyAlignment="1">
      <alignment horizontal="right" vertical="center"/>
    </xf>
    <xf numFmtId="0" fontId="6" fillId="11" borderId="0" xfId="4" applyFont="1" applyFill="1" applyBorder="1" applyAlignment="1">
      <alignment horizontal="right" vertical="center"/>
    </xf>
    <xf numFmtId="0" fontId="28" fillId="11" borderId="0" xfId="4" applyFont="1" applyFill="1" applyBorder="1" applyAlignment="1">
      <alignment vertical="center"/>
    </xf>
    <xf numFmtId="0" fontId="27" fillId="12" borderId="49" xfId="4" applyFont="1" applyFill="1" applyBorder="1" applyProtection="1">
      <protection locked="0"/>
    </xf>
    <xf numFmtId="0" fontId="27" fillId="12" borderId="51" xfId="4" applyFont="1" applyFill="1" applyBorder="1" applyProtection="1">
      <protection locked="0"/>
    </xf>
    <xf numFmtId="0" fontId="27" fillId="12" borderId="50" xfId="4" applyFont="1" applyFill="1" applyBorder="1" applyProtection="1">
      <protection locked="0"/>
    </xf>
    <xf numFmtId="0" fontId="5" fillId="12" borderId="49" xfId="4" applyFont="1" applyFill="1" applyBorder="1" applyAlignment="1" applyProtection="1">
      <alignment horizontal="center" vertical="center"/>
      <protection locked="0"/>
    </xf>
    <xf numFmtId="0" fontId="5" fillId="12" borderId="50" xfId="4" applyFont="1" applyFill="1" applyBorder="1" applyAlignment="1" applyProtection="1">
      <alignment horizontal="center" vertical="center"/>
      <protection locked="0"/>
    </xf>
    <xf numFmtId="49" fontId="5" fillId="12" borderId="49" xfId="4" applyNumberFormat="1" applyFont="1" applyFill="1" applyBorder="1" applyAlignment="1" applyProtection="1">
      <alignment horizontal="center" vertical="center"/>
      <protection locked="0"/>
    </xf>
    <xf numFmtId="49" fontId="5" fillId="12" borderId="50" xfId="4" applyNumberFormat="1" applyFont="1" applyFill="1" applyBorder="1" applyAlignment="1" applyProtection="1">
      <alignment horizontal="center" vertical="center"/>
      <protection locked="0"/>
    </xf>
    <xf numFmtId="0" fontId="27" fillId="11" borderId="42" xfId="4" applyFont="1" applyFill="1" applyBorder="1" applyAlignment="1">
      <alignment vertical="center" wrapText="1"/>
    </xf>
    <xf numFmtId="0" fontId="27" fillId="11" borderId="0" xfId="4" applyFont="1" applyFill="1" applyBorder="1" applyAlignment="1">
      <alignment vertical="center" wrapText="1"/>
    </xf>
    <xf numFmtId="0" fontId="6" fillId="11" borderId="43" xfId="4" applyFont="1" applyFill="1" applyBorder="1" applyAlignment="1">
      <alignment horizontal="right" vertical="center" wrapText="1"/>
    </xf>
    <xf numFmtId="0" fontId="28" fillId="11" borderId="42" xfId="4" applyFont="1" applyFill="1" applyBorder="1" applyAlignment="1">
      <alignment vertical="center"/>
    </xf>
    <xf numFmtId="0" fontId="25" fillId="11" borderId="42" xfId="4" applyFont="1" applyFill="1" applyBorder="1" applyAlignment="1">
      <alignment horizontal="center" vertical="center" wrapText="1"/>
    </xf>
    <xf numFmtId="0" fontId="25" fillId="11" borderId="0" xfId="4" applyFont="1" applyFill="1" applyBorder="1" applyAlignment="1">
      <alignment horizontal="center" vertical="center" wrapText="1"/>
    </xf>
    <xf numFmtId="0" fontId="6" fillId="11" borderId="43" xfId="4" applyFont="1" applyFill="1" applyBorder="1" applyAlignment="1">
      <alignment horizontal="right" vertical="center"/>
    </xf>
    <xf numFmtId="0" fontId="27" fillId="11" borderId="0" xfId="4" applyFont="1" applyFill="1" applyBorder="1" applyAlignment="1">
      <alignment wrapText="1"/>
    </xf>
    <xf numFmtId="0" fontId="23" fillId="11" borderId="25" xfId="4" applyFont="1" applyFill="1" applyBorder="1" applyAlignment="1">
      <alignment vertical="center"/>
    </xf>
    <xf numFmtId="0" fontId="23" fillId="11" borderId="1" xfId="4" applyFont="1" applyFill="1" applyBorder="1" applyAlignment="1">
      <alignment vertical="center"/>
    </xf>
    <xf numFmtId="0" fontId="26" fillId="11" borderId="42" xfId="4" applyFont="1" applyFill="1" applyBorder="1" applyAlignment="1">
      <alignment horizontal="center" vertical="center"/>
    </xf>
    <xf numFmtId="0" fontId="26" fillId="11" borderId="0" xfId="4" applyFont="1" applyFill="1" applyBorder="1" applyAlignment="1">
      <alignment horizontal="center" vertical="center"/>
    </xf>
    <xf numFmtId="0" fontId="26" fillId="11" borderId="43" xfId="4" applyFont="1" applyFill="1" applyBorder="1" applyAlignment="1">
      <alignment horizontal="center" vertical="center"/>
    </xf>
    <xf numFmtId="0" fontId="5" fillId="11" borderId="42" xfId="4" applyFont="1" applyFill="1" applyBorder="1" applyAlignment="1">
      <alignment vertical="center" wrapText="1"/>
    </xf>
    <xf numFmtId="0" fontId="5" fillId="11" borderId="0" xfId="4" applyFont="1" applyFill="1" applyBorder="1" applyAlignment="1">
      <alignment vertical="center" wrapText="1"/>
    </xf>
    <xf numFmtId="14" fontId="5" fillId="12" borderId="49" xfId="4" applyNumberFormat="1" applyFont="1" applyFill="1" applyBorder="1" applyAlignment="1" applyProtection="1">
      <alignment horizontal="center" vertical="center"/>
      <protection locked="0"/>
    </xf>
    <xf numFmtId="14" fontId="5" fillId="12" borderId="50" xfId="4" applyNumberFormat="1" applyFont="1" applyFill="1" applyBorder="1" applyAlignment="1" applyProtection="1">
      <alignment horizontal="center" vertical="center"/>
      <protection locked="0"/>
    </xf>
    <xf numFmtId="0" fontId="5" fillId="0" borderId="42"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43" xfId="4" applyFont="1" applyFill="1" applyBorder="1" applyAlignment="1">
      <alignment horizontal="center" vertical="center" wrapText="1"/>
    </xf>
    <xf numFmtId="0" fontId="27" fillId="11" borderId="42" xfId="4" applyFont="1" applyFill="1" applyBorder="1" applyAlignment="1">
      <alignment wrapText="1"/>
    </xf>
    <xf numFmtId="0" fontId="6" fillId="0"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6" fillId="11" borderId="41" xfId="0" applyFont="1" applyFill="1" applyBorder="1" applyAlignment="1" applyProtection="1">
      <alignment horizontal="left" vertical="center" wrapText="1"/>
    </xf>
    <xf numFmtId="0" fontId="6" fillId="9" borderId="41" xfId="0" applyFont="1" applyFill="1" applyBorder="1" applyAlignment="1" applyProtection="1">
      <alignment horizontal="left" vertical="center" wrapText="1"/>
    </xf>
    <xf numFmtId="0" fontId="13" fillId="4" borderId="41" xfId="0" applyFont="1" applyFill="1" applyBorder="1" applyAlignment="1" applyProtection="1">
      <alignment horizontal="left" vertical="center" wrapText="1"/>
    </xf>
    <xf numFmtId="0" fontId="14" fillId="4" borderId="41" xfId="0" applyFont="1" applyFill="1" applyBorder="1" applyAlignment="1" applyProtection="1">
      <alignment vertical="center"/>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7"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5"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2" fillId="4" borderId="41" xfId="0" applyFont="1" applyFill="1" applyBorder="1" applyAlignment="1" applyProtection="1">
      <alignment horizontal="left" vertical="center" wrapText="1"/>
    </xf>
    <xf numFmtId="0" fontId="32" fillId="9" borderId="41" xfId="0" applyFont="1" applyFill="1" applyBorder="1" applyAlignment="1" applyProtection="1">
      <alignment horizontal="left" vertical="center" wrapText="1"/>
    </xf>
    <xf numFmtId="0" fontId="13" fillId="9" borderId="41" xfId="0" applyFont="1" applyFill="1" applyBorder="1" applyAlignment="1" applyProtection="1">
      <alignment horizontal="left" vertical="center" wrapText="1"/>
    </xf>
    <xf numFmtId="0" fontId="13" fillId="0" borderId="41" xfId="0" applyFont="1" applyFill="1" applyBorder="1" applyAlignment="1" applyProtection="1">
      <alignment horizontal="left" vertical="center" wrapText="1" indent="1"/>
    </xf>
    <xf numFmtId="0" fontId="6" fillId="0" borderId="4" xfId="0" applyFont="1" applyFill="1" applyBorder="1" applyAlignment="1" applyProtection="1">
      <alignment horizontal="left" vertical="center" wrapText="1" indent="1"/>
    </xf>
    <xf numFmtId="0" fontId="6" fillId="0" borderId="5" xfId="0" applyFont="1" applyFill="1" applyBorder="1" applyAlignment="1" applyProtection="1">
      <alignment horizontal="left" vertical="center" wrapText="1" indent="1"/>
    </xf>
    <xf numFmtId="0" fontId="6" fillId="0" borderId="6" xfId="0" applyFont="1" applyFill="1" applyBorder="1" applyAlignment="1" applyProtection="1">
      <alignment horizontal="left" vertical="center" wrapText="1" indent="1"/>
    </xf>
    <xf numFmtId="0" fontId="6" fillId="0" borderId="41" xfId="0" applyFont="1" applyFill="1" applyBorder="1" applyAlignment="1" applyProtection="1">
      <alignment horizontal="left" vertical="center" wrapText="1" indent="1"/>
    </xf>
    <xf numFmtId="0" fontId="13" fillId="4" borderId="41" xfId="0" applyFont="1" applyFill="1" applyBorder="1" applyAlignment="1" applyProtection="1">
      <alignment vertical="center" wrapText="1"/>
    </xf>
    <xf numFmtId="0" fontId="0" fillId="0" borderId="41" xfId="0" applyBorder="1" applyAlignment="1" applyProtection="1"/>
    <xf numFmtId="0" fontId="6" fillId="9" borderId="41" xfId="0" applyFont="1" applyFill="1" applyBorder="1" applyAlignment="1" applyProtection="1">
      <alignment horizontal="left" vertical="center" wrapText="1" indent="1"/>
    </xf>
    <xf numFmtId="0" fontId="33" fillId="9" borderId="41" xfId="0" applyFont="1" applyFill="1" applyBorder="1" applyAlignment="1" applyProtection="1">
      <alignment horizontal="left" vertical="center" wrapText="1"/>
    </xf>
    <xf numFmtId="0" fontId="15" fillId="9" borderId="41" xfId="0" applyFont="1" applyFill="1" applyBorder="1" applyAlignment="1" applyProtection="1">
      <alignment horizontal="left" vertical="center" wrapText="1"/>
    </xf>
    <xf numFmtId="0" fontId="19" fillId="0" borderId="41" xfId="0" applyFont="1" applyFill="1" applyBorder="1" applyAlignment="1" applyProtection="1">
      <alignment horizontal="left" vertical="center" wrapText="1"/>
    </xf>
    <xf numFmtId="0" fontId="5" fillId="4" borderId="41" xfId="0" applyFont="1" applyFill="1" applyBorder="1" applyAlignment="1" applyProtection="1">
      <alignment horizontal="left" vertical="center" wrapText="1"/>
    </xf>
    <xf numFmtId="0" fontId="5" fillId="4" borderId="41" xfId="0" applyFont="1" applyFill="1" applyBorder="1" applyAlignment="1" applyProtection="1">
      <alignment vertical="center" wrapText="1"/>
    </xf>
    <xf numFmtId="0" fontId="15" fillId="0" borderId="41" xfId="0" applyFont="1" applyFill="1" applyBorder="1" applyAlignment="1" applyProtection="1">
      <alignment horizontal="left" vertical="center" wrapText="1"/>
    </xf>
    <xf numFmtId="0" fontId="7" fillId="0" borderId="0" xfId="3" applyFont="1" applyFill="1" applyBorder="1" applyAlignment="1" applyProtection="1">
      <alignment horizontal="center" vertical="top" wrapText="1"/>
      <protection locked="0"/>
    </xf>
    <xf numFmtId="0" fontId="9" fillId="0" borderId="0" xfId="3" applyFont="1" applyFill="1" applyBorder="1" applyAlignment="1" applyProtection="1">
      <alignment horizontal="center" vertical="center" wrapText="1"/>
    </xf>
    <xf numFmtId="0" fontId="5" fillId="3" borderId="41" xfId="3" applyFont="1" applyFill="1" applyBorder="1" applyAlignment="1" applyProtection="1">
      <alignment horizontal="center" vertical="center" wrapText="1"/>
    </xf>
    <xf numFmtId="3" fontId="17"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3"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7"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7" fillId="3" borderId="41" xfId="3" applyFont="1" applyFill="1" applyBorder="1" applyAlignment="1" applyProtection="1">
      <alignment horizontal="center" vertical="center"/>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13" fillId="10" borderId="19" xfId="0" applyFont="1" applyFill="1" applyBorder="1" applyAlignment="1" applyProtection="1">
      <alignment horizontal="left" vertical="center" wrapText="1"/>
    </xf>
    <xf numFmtId="0" fontId="13" fillId="10" borderId="20" xfId="0" applyFont="1" applyFill="1" applyBorder="1" applyAlignment="1" applyProtection="1">
      <alignment horizontal="left" vertical="center" wrapText="1"/>
    </xf>
    <xf numFmtId="0" fontId="13" fillId="10" borderId="21" xfId="0" applyFont="1" applyFill="1" applyBorder="1" applyAlignment="1" applyProtection="1">
      <alignment horizontal="left" vertical="center" wrapText="1"/>
    </xf>
    <xf numFmtId="0" fontId="13" fillId="7" borderId="25" xfId="0" applyFont="1" applyFill="1" applyBorder="1" applyAlignment="1" applyProtection="1">
      <alignment horizontal="left" vertical="center" wrapText="1" shrinkToFit="1"/>
    </xf>
    <xf numFmtId="0" fontId="13" fillId="7" borderId="1" xfId="0" applyFont="1" applyFill="1" applyBorder="1" applyAlignment="1" applyProtection="1">
      <alignment horizontal="left" vertical="center" wrapText="1" shrinkToFit="1"/>
    </xf>
    <xf numFmtId="0" fontId="13" fillId="7" borderId="26" xfId="0" applyFont="1" applyFill="1" applyBorder="1" applyAlignment="1" applyProtection="1">
      <alignment horizontal="left" vertical="center" wrapText="1" shrinkToFit="1"/>
    </xf>
    <xf numFmtId="0" fontId="6" fillId="0" borderId="31" xfId="0" applyFont="1" applyFill="1" applyBorder="1" applyAlignment="1" applyProtection="1">
      <alignment horizontal="left" vertical="center" wrapText="1"/>
    </xf>
    <xf numFmtId="0" fontId="6" fillId="0" borderId="32" xfId="0" applyFont="1" applyFill="1" applyBorder="1" applyAlignment="1" applyProtection="1">
      <alignment horizontal="left" vertical="center" wrapText="1"/>
    </xf>
    <xf numFmtId="0" fontId="6" fillId="0" borderId="33" xfId="0" applyFont="1" applyFill="1" applyBorder="1" applyAlignment="1" applyProtection="1">
      <alignment horizontal="left" vertical="center" wrapText="1"/>
    </xf>
    <xf numFmtId="0" fontId="6" fillId="0" borderId="22" xfId="0" applyFont="1" applyFill="1" applyBorder="1" applyAlignment="1" applyProtection="1">
      <alignment horizontal="left" vertical="center" wrapText="1"/>
    </xf>
    <xf numFmtId="0" fontId="6" fillId="0" borderId="23" xfId="0" applyFont="1" applyFill="1" applyBorder="1" applyAlignment="1" applyProtection="1">
      <alignment horizontal="left" vertical="center" wrapText="1"/>
    </xf>
    <xf numFmtId="0" fontId="6" fillId="0" borderId="24" xfId="0" applyFont="1" applyFill="1" applyBorder="1" applyAlignment="1" applyProtection="1">
      <alignment horizontal="left" vertical="center" wrapText="1"/>
    </xf>
    <xf numFmtId="0" fontId="13" fillId="10" borderId="22" xfId="0" applyFont="1" applyFill="1" applyBorder="1" applyAlignment="1" applyProtection="1">
      <alignment horizontal="left" vertical="center" wrapText="1"/>
    </xf>
    <xf numFmtId="0" fontId="13" fillId="10" borderId="23" xfId="0" applyFont="1" applyFill="1" applyBorder="1" applyAlignment="1" applyProtection="1">
      <alignment horizontal="left" vertical="center" wrapText="1"/>
    </xf>
    <xf numFmtId="0" fontId="13" fillId="10" borderId="24" xfId="0" applyFont="1" applyFill="1" applyBorder="1" applyAlignment="1" applyProtection="1">
      <alignment horizontal="left" vertical="center" wrapText="1"/>
    </xf>
    <xf numFmtId="0" fontId="13" fillId="0" borderId="22" xfId="0" applyFont="1" applyFill="1" applyBorder="1" applyAlignment="1" applyProtection="1">
      <alignment horizontal="left" vertical="center" wrapText="1"/>
    </xf>
    <xf numFmtId="0" fontId="13" fillId="0" borderId="23" xfId="0" applyFont="1" applyFill="1" applyBorder="1" applyAlignment="1" applyProtection="1">
      <alignment horizontal="left" vertical="center" wrapText="1"/>
    </xf>
    <xf numFmtId="0" fontId="13" fillId="0" borderId="24" xfId="0" applyFont="1" applyFill="1" applyBorder="1" applyAlignment="1" applyProtection="1">
      <alignment horizontal="left" vertical="center" wrapText="1"/>
    </xf>
    <xf numFmtId="0" fontId="19" fillId="0" borderId="22" xfId="0" applyFont="1" applyFill="1" applyBorder="1" applyAlignment="1" applyProtection="1">
      <alignment horizontal="left" vertical="center" wrapText="1"/>
    </xf>
    <xf numFmtId="0" fontId="19" fillId="0" borderId="23" xfId="0" applyFont="1" applyFill="1" applyBorder="1" applyAlignment="1" applyProtection="1">
      <alignment horizontal="left" vertical="center" wrapText="1"/>
    </xf>
    <xf numFmtId="0" fontId="19" fillId="0" borderId="24" xfId="0" applyFont="1" applyFill="1" applyBorder="1" applyAlignment="1" applyProtection="1">
      <alignment horizontal="left" vertical="center" wrapText="1"/>
    </xf>
    <xf numFmtId="0" fontId="6" fillId="10" borderId="22"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7" fillId="2" borderId="4" xfId="3" applyFont="1" applyFill="1" applyBorder="1" applyAlignment="1" applyProtection="1">
      <alignment vertical="center" wrapText="1"/>
      <protection locked="0"/>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7"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6" fillId="0" borderId="12" xfId="0" applyFont="1" applyFill="1" applyBorder="1" applyAlignment="1" applyProtection="1">
      <alignment horizontal="left" vertical="center" wrapText="1" indent="1"/>
    </xf>
    <xf numFmtId="0" fontId="6" fillId="9" borderId="12"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32" fillId="10" borderId="13" xfId="0" applyFont="1" applyFill="1" applyBorder="1" applyAlignment="1" applyProtection="1">
      <alignment horizontal="left" vertical="center" wrapText="1"/>
    </xf>
    <xf numFmtId="0" fontId="13" fillId="10" borderId="13" xfId="0" applyFont="1" applyFill="1" applyBorder="1" applyAlignment="1" applyProtection="1">
      <alignment horizontal="left" vertical="center" wrapText="1"/>
    </xf>
    <xf numFmtId="0" fontId="6" fillId="0" borderId="12" xfId="0" applyFont="1" applyFill="1" applyBorder="1" applyAlignment="1" applyProtection="1">
      <alignment horizontal="left" vertical="center" wrapText="1"/>
    </xf>
    <xf numFmtId="0" fontId="5" fillId="10" borderId="12" xfId="0" applyFont="1" applyFill="1" applyBorder="1" applyAlignment="1" applyProtection="1">
      <alignment horizontal="left" vertical="center" wrapText="1"/>
    </xf>
    <xf numFmtId="0" fontId="32" fillId="10" borderId="12" xfId="0" applyFont="1" applyFill="1" applyBorder="1" applyAlignment="1" applyProtection="1">
      <alignment horizontal="left" vertical="center" wrapText="1"/>
    </xf>
    <xf numFmtId="0" fontId="13" fillId="10" borderId="12" xfId="0" applyFont="1" applyFill="1" applyBorder="1" applyAlignment="1" applyProtection="1">
      <alignment horizontal="left" vertical="center" wrapText="1"/>
    </xf>
    <xf numFmtId="0" fontId="13" fillId="0" borderId="12" xfId="0" applyFont="1" applyFill="1" applyBorder="1" applyAlignment="1" applyProtection="1">
      <alignment horizontal="left" vertical="center" wrapText="1"/>
    </xf>
    <xf numFmtId="0" fontId="6" fillId="9" borderId="22" xfId="0" applyFont="1" applyFill="1" applyBorder="1" applyAlignment="1" applyProtection="1">
      <alignment horizontal="left" vertical="center" wrapText="1" indent="1"/>
    </xf>
    <xf numFmtId="0" fontId="6" fillId="9" borderId="23" xfId="0" applyFont="1" applyFill="1" applyBorder="1" applyAlignment="1" applyProtection="1">
      <alignment horizontal="left" vertical="center" wrapText="1" indent="1"/>
    </xf>
    <xf numFmtId="0" fontId="6" fillId="9" borderId="24" xfId="0" applyFont="1" applyFill="1" applyBorder="1" applyAlignment="1" applyProtection="1">
      <alignment horizontal="left" vertical="center" wrapText="1" indent="1"/>
    </xf>
    <xf numFmtId="0" fontId="13" fillId="7" borderId="25"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6" xfId="0" applyFont="1" applyFill="1" applyBorder="1" applyAlignment="1" applyProtection="1">
      <alignment horizontal="left" vertical="center" shrinkToFit="1"/>
    </xf>
    <xf numFmtId="0" fontId="6" fillId="0" borderId="27" xfId="0" applyFont="1" applyFill="1" applyBorder="1" applyAlignment="1" applyProtection="1">
      <alignment horizontal="left" vertical="center" wrapText="1" indent="1"/>
    </xf>
    <xf numFmtId="0" fontId="6" fillId="0" borderId="27" xfId="0" applyFont="1" applyFill="1" applyBorder="1" applyAlignment="1" applyProtection="1">
      <alignment horizontal="left" vertical="center" wrapText="1"/>
    </xf>
    <xf numFmtId="0" fontId="38" fillId="9" borderId="38" xfId="0" applyFont="1" applyFill="1" applyBorder="1" applyAlignment="1" applyProtection="1">
      <alignment horizontal="left" vertical="center" wrapText="1"/>
    </xf>
    <xf numFmtId="0" fontId="18" fillId="9" borderId="38" xfId="0" applyFont="1" applyFill="1" applyBorder="1" applyAlignment="1" applyProtection="1">
      <alignment horizontal="left" vertical="center" wrapText="1"/>
    </xf>
    <xf numFmtId="0" fontId="38" fillId="9" borderId="39" xfId="0" applyFont="1" applyFill="1" applyBorder="1" applyAlignment="1" applyProtection="1">
      <alignment horizontal="left" vertical="center" wrapText="1"/>
    </xf>
    <xf numFmtId="0" fontId="18" fillId="9" borderId="39" xfId="0" applyFont="1" applyFill="1" applyBorder="1" applyAlignment="1" applyProtection="1">
      <alignment horizontal="left" vertical="center" wrapText="1"/>
    </xf>
    <xf numFmtId="0" fontId="4" fillId="0" borderId="38" xfId="0" applyFont="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18" fillId="6" borderId="40" xfId="0" applyFont="1" applyFill="1" applyBorder="1" applyAlignment="1" applyProtection="1">
      <alignment horizontal="left" vertical="center"/>
    </xf>
    <xf numFmtId="0" fontId="4" fillId="0" borderId="40" xfId="0" applyFont="1" applyBorder="1" applyAlignment="1" applyProtection="1">
      <alignment vertical="center"/>
    </xf>
    <xf numFmtId="0" fontId="4" fillId="0" borderId="40" xfId="0" applyFont="1" applyBorder="1" applyProtection="1"/>
    <xf numFmtId="0" fontId="17" fillId="0" borderId="38" xfId="0" applyFont="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3" fontId="10" fillId="3" borderId="8" xfId="0" applyNumberFormat="1" applyFont="1" applyFill="1" applyBorder="1" applyAlignment="1" applyProtection="1">
      <alignment horizontal="center" vertical="center" wrapText="1"/>
    </xf>
    <xf numFmtId="3" fontId="4" fillId="0" borderId="35"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36"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18" fillId="6" borderId="37" xfId="0" applyFont="1" applyFill="1" applyBorder="1" applyAlignment="1" applyProtection="1">
      <alignment horizontal="left" vertical="center"/>
    </xf>
    <xf numFmtId="0" fontId="20" fillId="6" borderId="37" xfId="0" applyFont="1" applyFill="1" applyBorder="1" applyAlignment="1" applyProtection="1">
      <alignment vertical="center"/>
    </xf>
    <xf numFmtId="0" fontId="20" fillId="6" borderId="47" xfId="0" applyFont="1" applyFill="1" applyBorder="1" applyAlignment="1" applyProtection="1">
      <alignment vertical="center"/>
    </xf>
    <xf numFmtId="0" fontId="4" fillId="0" borderId="37" xfId="0" applyFont="1" applyBorder="1" applyAlignment="1" applyProtection="1">
      <alignment vertical="center"/>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34"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35" xfId="0" applyFont="1" applyBorder="1" applyProtection="1"/>
    <xf numFmtId="0" fontId="41" fillId="0" borderId="0" xfId="0" applyFont="1" applyAlignment="1">
      <alignment horizontal="left" vertical="center" wrapText="1"/>
    </xf>
    <xf numFmtId="0" fontId="42" fillId="0" borderId="0" xfId="0" applyFont="1" applyAlignment="1">
      <alignment horizontal="left" vertical="center"/>
    </xf>
    <xf numFmtId="0" fontId="41" fillId="0" borderId="0" xfId="0" applyFont="1" applyAlignment="1">
      <alignment horizontal="left" vertical="center"/>
    </xf>
    <xf numFmtId="0" fontId="42" fillId="0" borderId="0" xfId="0" applyFont="1" applyAlignment="1">
      <alignment horizontal="left" vertical="center" wrapText="1"/>
    </xf>
    <xf numFmtId="0" fontId="5" fillId="0" borderId="0" xfId="0" applyFont="1" applyAlignment="1">
      <alignment horizontal="center" vertical="center"/>
    </xf>
    <xf numFmtId="0" fontId="5" fillId="0" borderId="51" xfId="0" applyFont="1" applyBorder="1" applyAlignment="1">
      <alignment horizontal="center" vertical="center" wrapText="1"/>
    </xf>
  </cellXfs>
  <cellStyles count="10">
    <cellStyle name="Hyperlink 2" xfId="2" xr:uid="{00000000-0005-0000-0000-000000000000}"/>
    <cellStyle name="Normal" xfId="0" builtinId="0"/>
    <cellStyle name="Normal 2" xfId="3" xr:uid="{00000000-0005-0000-0000-000002000000}"/>
    <cellStyle name="Normal 2 2" xfId="8" xr:uid="{FF181611-0E53-4AFA-A58C-AD1D326A63D5}"/>
    <cellStyle name="Normal 2 3" xfId="6" xr:uid="{38C15B46-B8D1-4F23-A8EA-888B9E1BB0D9}"/>
    <cellStyle name="Normal 3" xfId="4" xr:uid="{00000000-0005-0000-0000-000003000000}"/>
    <cellStyle name="Normal 3 2" xfId="7" xr:uid="{771A8F78-CB60-47EC-9DE2-3BE2694F0675}"/>
    <cellStyle name="Normal 4" xfId="5" xr:uid="{7A7D6567-E30C-409B-82ED-4D053C50DF82}"/>
    <cellStyle name="Percent 2" xfId="9" xr:uid="{169C937C-3399-45AC-BD38-17A4803C3B2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workbookViewId="0">
      <selection activeCell="A2" sqref="A2:J2"/>
    </sheetView>
  </sheetViews>
  <sheetFormatPr defaultColWidth="9.140625" defaultRowHeight="15" x14ac:dyDescent="0.25"/>
  <cols>
    <col min="1" max="8" width="9.140625" style="64"/>
    <col min="9" max="9" width="15.28515625" style="64" customWidth="1"/>
    <col min="10" max="16384" width="9.140625" style="64"/>
  </cols>
  <sheetData>
    <row r="1" spans="1:14" ht="15.75" x14ac:dyDescent="0.25">
      <c r="A1" s="225" t="s">
        <v>0</v>
      </c>
      <c r="B1" s="226"/>
      <c r="C1" s="226"/>
      <c r="D1" s="62"/>
      <c r="E1" s="62"/>
      <c r="F1" s="62"/>
      <c r="G1" s="62"/>
      <c r="H1" s="62"/>
      <c r="I1" s="62"/>
      <c r="J1" s="63"/>
    </row>
    <row r="2" spans="1:14" ht="14.45" customHeight="1" x14ac:dyDescent="0.25">
      <c r="A2" s="227" t="s">
        <v>1</v>
      </c>
      <c r="B2" s="228"/>
      <c r="C2" s="228"/>
      <c r="D2" s="228"/>
      <c r="E2" s="228"/>
      <c r="F2" s="228"/>
      <c r="G2" s="228"/>
      <c r="H2" s="228"/>
      <c r="I2" s="228"/>
      <c r="J2" s="229"/>
      <c r="N2" s="112" t="s">
        <v>392</v>
      </c>
    </row>
    <row r="3" spans="1:14" x14ac:dyDescent="0.25">
      <c r="A3" s="65"/>
      <c r="B3" s="66"/>
      <c r="C3" s="66"/>
      <c r="D3" s="66"/>
      <c r="E3" s="66"/>
      <c r="F3" s="66"/>
      <c r="G3" s="66"/>
      <c r="H3" s="66"/>
      <c r="I3" s="66"/>
      <c r="J3" s="67"/>
      <c r="N3" s="112" t="s">
        <v>393</v>
      </c>
    </row>
    <row r="4" spans="1:14" ht="33.6" customHeight="1" x14ac:dyDescent="0.25">
      <c r="A4" s="230" t="s">
        <v>2</v>
      </c>
      <c r="B4" s="231"/>
      <c r="C4" s="231"/>
      <c r="D4" s="231"/>
      <c r="E4" s="232">
        <v>44562</v>
      </c>
      <c r="F4" s="233"/>
      <c r="G4" s="68" t="s">
        <v>3</v>
      </c>
      <c r="H4" s="232">
        <v>44926</v>
      </c>
      <c r="I4" s="233"/>
      <c r="J4" s="69"/>
      <c r="N4" s="112" t="s">
        <v>394</v>
      </c>
    </row>
    <row r="5" spans="1:14" s="70" customFormat="1" ht="10.15" customHeight="1" x14ac:dyDescent="0.25">
      <c r="A5" s="234"/>
      <c r="B5" s="235"/>
      <c r="C5" s="235"/>
      <c r="D5" s="235"/>
      <c r="E5" s="235"/>
      <c r="F5" s="235"/>
      <c r="G5" s="235"/>
      <c r="H5" s="235"/>
      <c r="I5" s="235"/>
      <c r="J5" s="236"/>
      <c r="N5" s="113" t="s">
        <v>395</v>
      </c>
    </row>
    <row r="6" spans="1:14" ht="20.45" customHeight="1" x14ac:dyDescent="0.25">
      <c r="A6" s="71"/>
      <c r="B6" s="72" t="s">
        <v>4</v>
      </c>
      <c r="C6" s="73"/>
      <c r="D6" s="73"/>
      <c r="E6" s="79">
        <v>2022</v>
      </c>
      <c r="F6" s="74"/>
      <c r="G6" s="68"/>
      <c r="H6" s="74"/>
      <c r="I6" s="75"/>
      <c r="J6" s="76"/>
      <c r="N6" s="112"/>
    </row>
    <row r="7" spans="1:14" s="78" customFormat="1" ht="10.9" customHeight="1" x14ac:dyDescent="0.25">
      <c r="A7" s="71"/>
      <c r="B7" s="73"/>
      <c r="C7" s="73"/>
      <c r="D7" s="73"/>
      <c r="E7" s="77"/>
      <c r="F7" s="77"/>
      <c r="G7" s="68"/>
      <c r="H7" s="74"/>
      <c r="I7" s="75"/>
      <c r="J7" s="76"/>
    </row>
    <row r="8" spans="1:14" ht="20.45" customHeight="1" x14ac:dyDescent="0.25">
      <c r="A8" s="71"/>
      <c r="B8" s="72" t="s">
        <v>5</v>
      </c>
      <c r="C8" s="73"/>
      <c r="D8" s="73"/>
      <c r="E8" s="79" t="s">
        <v>395</v>
      </c>
      <c r="F8" s="74"/>
      <c r="G8" s="68"/>
      <c r="H8" s="74"/>
      <c r="I8" s="75"/>
      <c r="J8" s="76"/>
    </row>
    <row r="9" spans="1:14" s="78" customFormat="1" ht="10.9" customHeight="1" x14ac:dyDescent="0.25">
      <c r="A9" s="71"/>
      <c r="B9" s="73"/>
      <c r="C9" s="73"/>
      <c r="D9" s="73"/>
      <c r="E9" s="77"/>
      <c r="F9" s="77"/>
      <c r="G9" s="68"/>
      <c r="H9" s="77"/>
      <c r="I9" s="80"/>
      <c r="J9" s="76"/>
    </row>
    <row r="10" spans="1:14" ht="37.9" customHeight="1" x14ac:dyDescent="0.25">
      <c r="A10" s="221" t="s">
        <v>6</v>
      </c>
      <c r="B10" s="222"/>
      <c r="C10" s="222"/>
      <c r="D10" s="222"/>
      <c r="E10" s="222"/>
      <c r="F10" s="222"/>
      <c r="G10" s="222"/>
      <c r="H10" s="222"/>
      <c r="I10" s="222"/>
      <c r="J10" s="81"/>
    </row>
    <row r="11" spans="1:14" ht="24.6" customHeight="1" x14ac:dyDescent="0.25">
      <c r="A11" s="207" t="s">
        <v>7</v>
      </c>
      <c r="B11" s="223"/>
      <c r="C11" s="215" t="s">
        <v>506</v>
      </c>
      <c r="D11" s="216"/>
      <c r="E11" s="82"/>
      <c r="F11" s="179" t="s">
        <v>8</v>
      </c>
      <c r="G11" s="219"/>
      <c r="H11" s="213" t="s">
        <v>507</v>
      </c>
      <c r="I11" s="214"/>
      <c r="J11" s="83"/>
    </row>
    <row r="12" spans="1:14" ht="14.45" customHeight="1" x14ac:dyDescent="0.25">
      <c r="A12" s="84"/>
      <c r="B12" s="85"/>
      <c r="C12" s="85"/>
      <c r="D12" s="85"/>
      <c r="E12" s="224"/>
      <c r="F12" s="224"/>
      <c r="G12" s="224"/>
      <c r="H12" s="224"/>
      <c r="I12" s="86"/>
      <c r="J12" s="83"/>
    </row>
    <row r="13" spans="1:14" ht="21" customHeight="1" x14ac:dyDescent="0.25">
      <c r="A13" s="178" t="s">
        <v>9</v>
      </c>
      <c r="B13" s="219"/>
      <c r="C13" s="215" t="s">
        <v>508</v>
      </c>
      <c r="D13" s="216"/>
      <c r="E13" s="237"/>
      <c r="F13" s="224"/>
      <c r="G13" s="224"/>
      <c r="H13" s="224"/>
      <c r="I13" s="86"/>
      <c r="J13" s="83"/>
    </row>
    <row r="14" spans="1:14" ht="10.9" customHeight="1" x14ac:dyDescent="0.25">
      <c r="A14" s="82"/>
      <c r="B14" s="86"/>
      <c r="C14" s="85"/>
      <c r="D14" s="85"/>
      <c r="E14" s="185"/>
      <c r="F14" s="185"/>
      <c r="G14" s="185"/>
      <c r="H14" s="185"/>
      <c r="I14" s="85"/>
      <c r="J14" s="87"/>
    </row>
    <row r="15" spans="1:14" ht="22.9" customHeight="1" x14ac:dyDescent="0.25">
      <c r="A15" s="178" t="s">
        <v>10</v>
      </c>
      <c r="B15" s="219"/>
      <c r="C15" s="215" t="s">
        <v>509</v>
      </c>
      <c r="D15" s="216"/>
      <c r="E15" s="220"/>
      <c r="F15" s="209"/>
      <c r="G15" s="88" t="s">
        <v>11</v>
      </c>
      <c r="H15" s="213" t="s">
        <v>510</v>
      </c>
      <c r="I15" s="214"/>
      <c r="J15" s="89"/>
    </row>
    <row r="16" spans="1:14" ht="10.9" customHeight="1" x14ac:dyDescent="0.25">
      <c r="A16" s="82"/>
      <c r="B16" s="86"/>
      <c r="C16" s="85"/>
      <c r="D16" s="85"/>
      <c r="E16" s="185"/>
      <c r="F16" s="185"/>
      <c r="G16" s="185"/>
      <c r="H16" s="185"/>
      <c r="I16" s="85"/>
      <c r="J16" s="87"/>
    </row>
    <row r="17" spans="1:10" ht="22.9" customHeight="1" x14ac:dyDescent="0.25">
      <c r="A17" s="90"/>
      <c r="B17" s="88" t="s">
        <v>12</v>
      </c>
      <c r="C17" s="215" t="s">
        <v>511</v>
      </c>
      <c r="D17" s="216"/>
      <c r="E17" s="91"/>
      <c r="F17" s="91"/>
      <c r="G17" s="91"/>
      <c r="H17" s="91"/>
      <c r="I17" s="91"/>
      <c r="J17" s="89"/>
    </row>
    <row r="18" spans="1:10" x14ac:dyDescent="0.25">
      <c r="A18" s="217"/>
      <c r="B18" s="218"/>
      <c r="C18" s="185"/>
      <c r="D18" s="185"/>
      <c r="E18" s="185"/>
      <c r="F18" s="185"/>
      <c r="G18" s="185"/>
      <c r="H18" s="185"/>
      <c r="I18" s="85"/>
      <c r="J18" s="87"/>
    </row>
    <row r="19" spans="1:10" x14ac:dyDescent="0.25">
      <c r="A19" s="207" t="s">
        <v>13</v>
      </c>
      <c r="B19" s="208"/>
      <c r="C19" s="186" t="s">
        <v>512</v>
      </c>
      <c r="D19" s="187"/>
      <c r="E19" s="187"/>
      <c r="F19" s="187"/>
      <c r="G19" s="187"/>
      <c r="H19" s="187"/>
      <c r="I19" s="187"/>
      <c r="J19" s="188"/>
    </row>
    <row r="20" spans="1:10" x14ac:dyDescent="0.25">
      <c r="A20" s="84"/>
      <c r="B20" s="85"/>
      <c r="C20" s="92"/>
      <c r="D20" s="85"/>
      <c r="E20" s="185"/>
      <c r="F20" s="185"/>
      <c r="G20" s="185"/>
      <c r="H20" s="185"/>
      <c r="I20" s="85"/>
      <c r="J20" s="87"/>
    </row>
    <row r="21" spans="1:10" x14ac:dyDescent="0.25">
      <c r="A21" s="207" t="s">
        <v>14</v>
      </c>
      <c r="B21" s="208"/>
      <c r="C21" s="213">
        <v>10020</v>
      </c>
      <c r="D21" s="214"/>
      <c r="E21" s="185"/>
      <c r="F21" s="185"/>
      <c r="G21" s="186" t="s">
        <v>513</v>
      </c>
      <c r="H21" s="187"/>
      <c r="I21" s="187"/>
      <c r="J21" s="188"/>
    </row>
    <row r="22" spans="1:10" x14ac:dyDescent="0.25">
      <c r="A22" s="84"/>
      <c r="B22" s="85"/>
      <c r="C22" s="85"/>
      <c r="D22" s="85"/>
      <c r="E22" s="185"/>
      <c r="F22" s="185"/>
      <c r="G22" s="185"/>
      <c r="H22" s="185"/>
      <c r="I22" s="85"/>
      <c r="J22" s="87"/>
    </row>
    <row r="23" spans="1:10" x14ac:dyDescent="0.25">
      <c r="A23" s="207" t="s">
        <v>15</v>
      </c>
      <c r="B23" s="208"/>
      <c r="C23" s="186" t="s">
        <v>514</v>
      </c>
      <c r="D23" s="187"/>
      <c r="E23" s="187"/>
      <c r="F23" s="187"/>
      <c r="G23" s="187"/>
      <c r="H23" s="187"/>
      <c r="I23" s="187"/>
      <c r="J23" s="188"/>
    </row>
    <row r="24" spans="1:10" x14ac:dyDescent="0.25">
      <c r="A24" s="84"/>
      <c r="B24" s="85"/>
      <c r="C24" s="85"/>
      <c r="D24" s="85"/>
      <c r="E24" s="185"/>
      <c r="F24" s="185"/>
      <c r="G24" s="185"/>
      <c r="H24" s="185"/>
      <c r="I24" s="85"/>
      <c r="J24" s="87"/>
    </row>
    <row r="25" spans="1:10" x14ac:dyDescent="0.25">
      <c r="A25" s="207" t="s">
        <v>16</v>
      </c>
      <c r="B25" s="208"/>
      <c r="C25" s="210" t="s">
        <v>515</v>
      </c>
      <c r="D25" s="211"/>
      <c r="E25" s="211"/>
      <c r="F25" s="211"/>
      <c r="G25" s="211"/>
      <c r="H25" s="211"/>
      <c r="I25" s="211"/>
      <c r="J25" s="212"/>
    </row>
    <row r="26" spans="1:10" x14ac:dyDescent="0.25">
      <c r="A26" s="84"/>
      <c r="B26" s="85"/>
      <c r="C26" s="92"/>
      <c r="D26" s="85"/>
      <c r="E26" s="185"/>
      <c r="F26" s="185"/>
      <c r="G26" s="185"/>
      <c r="H26" s="185"/>
      <c r="I26" s="85"/>
      <c r="J26" s="87"/>
    </row>
    <row r="27" spans="1:10" x14ac:dyDescent="0.25">
      <c r="A27" s="207" t="s">
        <v>17</v>
      </c>
      <c r="B27" s="208"/>
      <c r="C27" s="210" t="s">
        <v>516</v>
      </c>
      <c r="D27" s="211"/>
      <c r="E27" s="211"/>
      <c r="F27" s="211"/>
      <c r="G27" s="211"/>
      <c r="H27" s="211"/>
      <c r="I27" s="211"/>
      <c r="J27" s="212"/>
    </row>
    <row r="28" spans="1:10" ht="13.9" customHeight="1" x14ac:dyDescent="0.25">
      <c r="A28" s="84"/>
      <c r="B28" s="85"/>
      <c r="C28" s="92"/>
      <c r="D28" s="85"/>
      <c r="E28" s="185"/>
      <c r="F28" s="185"/>
      <c r="G28" s="185"/>
      <c r="H28" s="185"/>
      <c r="I28" s="85"/>
      <c r="J28" s="87"/>
    </row>
    <row r="29" spans="1:10" ht="22.9" customHeight="1" x14ac:dyDescent="0.25">
      <c r="A29" s="178" t="s">
        <v>18</v>
      </c>
      <c r="B29" s="208"/>
      <c r="C29" s="93">
        <v>2976</v>
      </c>
      <c r="D29" s="94"/>
      <c r="E29" s="189"/>
      <c r="F29" s="189"/>
      <c r="G29" s="189"/>
      <c r="H29" s="189"/>
      <c r="I29" s="95"/>
      <c r="J29" s="96"/>
    </row>
    <row r="30" spans="1:10" x14ac:dyDescent="0.25">
      <c r="A30" s="84"/>
      <c r="B30" s="85"/>
      <c r="C30" s="85"/>
      <c r="D30" s="85"/>
      <c r="E30" s="185"/>
      <c r="F30" s="185"/>
      <c r="G30" s="185"/>
      <c r="H30" s="185"/>
      <c r="I30" s="95"/>
      <c r="J30" s="96"/>
    </row>
    <row r="31" spans="1:10" x14ac:dyDescent="0.25">
      <c r="A31" s="207" t="s">
        <v>19</v>
      </c>
      <c r="B31" s="208"/>
      <c r="C31" s="109" t="s">
        <v>517</v>
      </c>
      <c r="D31" s="206" t="s">
        <v>20</v>
      </c>
      <c r="E31" s="193"/>
      <c r="F31" s="193"/>
      <c r="G31" s="193"/>
      <c r="H31" s="97"/>
      <c r="I31" s="98" t="s">
        <v>21</v>
      </c>
      <c r="J31" s="99" t="s">
        <v>22</v>
      </c>
    </row>
    <row r="32" spans="1:10" x14ac:dyDescent="0.25">
      <c r="A32" s="207"/>
      <c r="B32" s="208"/>
      <c r="C32" s="100"/>
      <c r="D32" s="68"/>
      <c r="E32" s="209"/>
      <c r="F32" s="209"/>
      <c r="G32" s="209"/>
      <c r="H32" s="209"/>
      <c r="I32" s="95"/>
      <c r="J32" s="96"/>
    </row>
    <row r="33" spans="1:10" x14ac:dyDescent="0.25">
      <c r="A33" s="207" t="s">
        <v>23</v>
      </c>
      <c r="B33" s="208"/>
      <c r="C33" s="93" t="s">
        <v>663</v>
      </c>
      <c r="D33" s="206" t="s">
        <v>24</v>
      </c>
      <c r="E33" s="193"/>
      <c r="F33" s="193"/>
      <c r="G33" s="193"/>
      <c r="H33" s="91"/>
      <c r="I33" s="98" t="s">
        <v>25</v>
      </c>
      <c r="J33" s="99" t="s">
        <v>26</v>
      </c>
    </row>
    <row r="34" spans="1:10" x14ac:dyDescent="0.25">
      <c r="A34" s="84"/>
      <c r="B34" s="85"/>
      <c r="C34" s="85"/>
      <c r="D34" s="85"/>
      <c r="E34" s="185"/>
      <c r="F34" s="185"/>
      <c r="G34" s="185"/>
      <c r="H34" s="185"/>
      <c r="I34" s="85"/>
      <c r="J34" s="87"/>
    </row>
    <row r="35" spans="1:10" x14ac:dyDescent="0.25">
      <c r="A35" s="206" t="s">
        <v>27</v>
      </c>
      <c r="B35" s="193"/>
      <c r="C35" s="193"/>
      <c r="D35" s="193"/>
      <c r="E35" s="193" t="s">
        <v>28</v>
      </c>
      <c r="F35" s="193"/>
      <c r="G35" s="193"/>
      <c r="H35" s="193"/>
      <c r="I35" s="193"/>
      <c r="J35" s="101" t="s">
        <v>29</v>
      </c>
    </row>
    <row r="36" spans="1:10" x14ac:dyDescent="0.25">
      <c r="A36" s="84"/>
      <c r="B36" s="85"/>
      <c r="C36" s="85"/>
      <c r="D36" s="85"/>
      <c r="E36" s="185"/>
      <c r="F36" s="185"/>
      <c r="G36" s="185"/>
      <c r="H36" s="185"/>
      <c r="I36" s="85"/>
      <c r="J36" s="96"/>
    </row>
    <row r="37" spans="1:10" x14ac:dyDescent="0.25">
      <c r="A37" s="201"/>
      <c r="B37" s="202"/>
      <c r="C37" s="202"/>
      <c r="D37" s="202"/>
      <c r="E37" s="201"/>
      <c r="F37" s="202"/>
      <c r="G37" s="202"/>
      <c r="H37" s="202"/>
      <c r="I37" s="203"/>
      <c r="J37" s="102"/>
    </row>
    <row r="38" spans="1:10" x14ac:dyDescent="0.25">
      <c r="A38" s="84"/>
      <c r="B38" s="85"/>
      <c r="C38" s="92"/>
      <c r="D38" s="205"/>
      <c r="E38" s="205"/>
      <c r="F38" s="205"/>
      <c r="G38" s="205"/>
      <c r="H38" s="205"/>
      <c r="I38" s="205"/>
      <c r="J38" s="87"/>
    </row>
    <row r="39" spans="1:10" x14ac:dyDescent="0.25">
      <c r="A39" s="201"/>
      <c r="B39" s="202"/>
      <c r="C39" s="202"/>
      <c r="D39" s="203"/>
      <c r="E39" s="201"/>
      <c r="F39" s="202"/>
      <c r="G39" s="202"/>
      <c r="H39" s="202"/>
      <c r="I39" s="203"/>
      <c r="J39" s="93"/>
    </row>
    <row r="40" spans="1:10" x14ac:dyDescent="0.25">
      <c r="A40" s="84"/>
      <c r="B40" s="85"/>
      <c r="C40" s="92"/>
      <c r="D40" s="103"/>
      <c r="E40" s="205"/>
      <c r="F40" s="205"/>
      <c r="G40" s="205"/>
      <c r="H40" s="205"/>
      <c r="I40" s="86"/>
      <c r="J40" s="87"/>
    </row>
    <row r="41" spans="1:10" x14ac:dyDescent="0.25">
      <c r="A41" s="201"/>
      <c r="B41" s="202"/>
      <c r="C41" s="202"/>
      <c r="D41" s="203"/>
      <c r="E41" s="201"/>
      <c r="F41" s="202"/>
      <c r="G41" s="202"/>
      <c r="H41" s="202"/>
      <c r="I41" s="203"/>
      <c r="J41" s="93"/>
    </row>
    <row r="42" spans="1:10" x14ac:dyDescent="0.25">
      <c r="A42" s="84"/>
      <c r="B42" s="85"/>
      <c r="C42" s="92"/>
      <c r="D42" s="103"/>
      <c r="E42" s="205"/>
      <c r="F42" s="205"/>
      <c r="G42" s="205"/>
      <c r="H42" s="205"/>
      <c r="I42" s="86"/>
      <c r="J42" s="87"/>
    </row>
    <row r="43" spans="1:10" x14ac:dyDescent="0.25">
      <c r="A43" s="201"/>
      <c r="B43" s="202"/>
      <c r="C43" s="202"/>
      <c r="D43" s="203"/>
      <c r="E43" s="201"/>
      <c r="F43" s="202"/>
      <c r="G43" s="202"/>
      <c r="H43" s="202"/>
      <c r="I43" s="203"/>
      <c r="J43" s="93"/>
    </row>
    <row r="44" spans="1:10" x14ac:dyDescent="0.25">
      <c r="A44" s="104"/>
      <c r="B44" s="92"/>
      <c r="C44" s="199"/>
      <c r="D44" s="199"/>
      <c r="E44" s="185"/>
      <c r="F44" s="185"/>
      <c r="G44" s="199"/>
      <c r="H44" s="199"/>
      <c r="I44" s="199"/>
      <c r="J44" s="87"/>
    </row>
    <row r="45" spans="1:10" x14ac:dyDescent="0.25">
      <c r="A45" s="201"/>
      <c r="B45" s="202"/>
      <c r="C45" s="202"/>
      <c r="D45" s="203"/>
      <c r="E45" s="201"/>
      <c r="F45" s="202"/>
      <c r="G45" s="202"/>
      <c r="H45" s="202"/>
      <c r="I45" s="203"/>
      <c r="J45" s="93"/>
    </row>
    <row r="46" spans="1:10" x14ac:dyDescent="0.25">
      <c r="A46" s="104"/>
      <c r="B46" s="92"/>
      <c r="C46" s="92"/>
      <c r="D46" s="85"/>
      <c r="E46" s="204"/>
      <c r="F46" s="204"/>
      <c r="G46" s="199"/>
      <c r="H46" s="199"/>
      <c r="I46" s="85"/>
      <c r="J46" s="87"/>
    </row>
    <row r="47" spans="1:10" x14ac:dyDescent="0.25">
      <c r="A47" s="201"/>
      <c r="B47" s="202"/>
      <c r="C47" s="202"/>
      <c r="D47" s="203"/>
      <c r="E47" s="201"/>
      <c r="F47" s="202"/>
      <c r="G47" s="202"/>
      <c r="H47" s="202"/>
      <c r="I47" s="203"/>
      <c r="J47" s="93"/>
    </row>
    <row r="48" spans="1:10" x14ac:dyDescent="0.25">
      <c r="A48" s="104"/>
      <c r="B48" s="92"/>
      <c r="C48" s="92"/>
      <c r="D48" s="85"/>
      <c r="E48" s="185"/>
      <c r="F48" s="185"/>
      <c r="G48" s="199"/>
      <c r="H48" s="199"/>
      <c r="I48" s="85"/>
      <c r="J48" s="105" t="s">
        <v>30</v>
      </c>
    </row>
    <row r="49" spans="1:10" x14ac:dyDescent="0.25">
      <c r="A49" s="104"/>
      <c r="B49" s="92"/>
      <c r="C49" s="92"/>
      <c r="D49" s="85"/>
      <c r="E49" s="185"/>
      <c r="F49" s="185"/>
      <c r="G49" s="199"/>
      <c r="H49" s="199"/>
      <c r="I49" s="85"/>
      <c r="J49" s="105" t="s">
        <v>31</v>
      </c>
    </row>
    <row r="50" spans="1:10" ht="14.45" customHeight="1" x14ac:dyDescent="0.25">
      <c r="A50" s="178" t="s">
        <v>32</v>
      </c>
      <c r="B50" s="179"/>
      <c r="C50" s="195" t="s">
        <v>518</v>
      </c>
      <c r="D50" s="196"/>
      <c r="E50" s="197" t="s">
        <v>33</v>
      </c>
      <c r="F50" s="198"/>
      <c r="G50" s="186" t="s">
        <v>519</v>
      </c>
      <c r="H50" s="187"/>
      <c r="I50" s="187"/>
      <c r="J50" s="188"/>
    </row>
    <row r="51" spans="1:10" x14ac:dyDescent="0.25">
      <c r="A51" s="104"/>
      <c r="B51" s="92"/>
      <c r="C51" s="199"/>
      <c r="D51" s="199"/>
      <c r="E51" s="185"/>
      <c r="F51" s="185"/>
      <c r="G51" s="200" t="s">
        <v>34</v>
      </c>
      <c r="H51" s="200"/>
      <c r="I51" s="200"/>
      <c r="J51" s="76"/>
    </row>
    <row r="52" spans="1:10" ht="13.9" customHeight="1" x14ac:dyDescent="0.25">
      <c r="A52" s="178" t="s">
        <v>35</v>
      </c>
      <c r="B52" s="179"/>
      <c r="C52" s="186" t="s">
        <v>520</v>
      </c>
      <c r="D52" s="187"/>
      <c r="E52" s="187"/>
      <c r="F52" s="187"/>
      <c r="G52" s="187"/>
      <c r="H52" s="187"/>
      <c r="I52" s="187"/>
      <c r="J52" s="188"/>
    </row>
    <row r="53" spans="1:10" x14ac:dyDescent="0.25">
      <c r="A53" s="84"/>
      <c r="B53" s="85"/>
      <c r="C53" s="189" t="s">
        <v>36</v>
      </c>
      <c r="D53" s="189"/>
      <c r="E53" s="189"/>
      <c r="F53" s="189"/>
      <c r="G53" s="189"/>
      <c r="H53" s="189"/>
      <c r="I53" s="189"/>
      <c r="J53" s="87"/>
    </row>
    <row r="54" spans="1:10" x14ac:dyDescent="0.25">
      <c r="A54" s="178" t="s">
        <v>37</v>
      </c>
      <c r="B54" s="179"/>
      <c r="C54" s="190" t="s">
        <v>521</v>
      </c>
      <c r="D54" s="191"/>
      <c r="E54" s="192"/>
      <c r="F54" s="185"/>
      <c r="G54" s="185"/>
      <c r="H54" s="193"/>
      <c r="I54" s="193"/>
      <c r="J54" s="194"/>
    </row>
    <row r="55" spans="1:10" x14ac:dyDescent="0.25">
      <c r="A55" s="84"/>
      <c r="B55" s="85"/>
      <c r="C55" s="92"/>
      <c r="D55" s="85"/>
      <c r="E55" s="185"/>
      <c r="F55" s="185"/>
      <c r="G55" s="185"/>
      <c r="H55" s="185"/>
      <c r="I55" s="85"/>
      <c r="J55" s="87"/>
    </row>
    <row r="56" spans="1:10" ht="14.45" customHeight="1" x14ac:dyDescent="0.25">
      <c r="A56" s="178" t="s">
        <v>38</v>
      </c>
      <c r="B56" s="179"/>
      <c r="C56" s="180" t="s">
        <v>522</v>
      </c>
      <c r="D56" s="181"/>
      <c r="E56" s="181"/>
      <c r="F56" s="181"/>
      <c r="G56" s="181"/>
      <c r="H56" s="181"/>
      <c r="I56" s="181"/>
      <c r="J56" s="182"/>
    </row>
    <row r="57" spans="1:10" x14ac:dyDescent="0.25">
      <c r="A57" s="84"/>
      <c r="B57" s="85"/>
      <c r="C57" s="85"/>
      <c r="D57" s="85"/>
      <c r="E57" s="185"/>
      <c r="F57" s="185"/>
      <c r="G57" s="185"/>
      <c r="H57" s="185"/>
      <c r="I57" s="85"/>
      <c r="J57" s="87"/>
    </row>
    <row r="58" spans="1:10" x14ac:dyDescent="0.25">
      <c r="A58" s="178" t="s">
        <v>39</v>
      </c>
      <c r="B58" s="179"/>
      <c r="C58" s="180" t="s">
        <v>523</v>
      </c>
      <c r="D58" s="181"/>
      <c r="E58" s="181"/>
      <c r="F58" s="181"/>
      <c r="G58" s="181"/>
      <c r="H58" s="181"/>
      <c r="I58" s="181"/>
      <c r="J58" s="182"/>
    </row>
    <row r="59" spans="1:10" ht="14.45" customHeight="1" x14ac:dyDescent="0.25">
      <c r="A59" s="84"/>
      <c r="B59" s="85"/>
      <c r="C59" s="183" t="s">
        <v>40</v>
      </c>
      <c r="D59" s="183"/>
      <c r="E59" s="183"/>
      <c r="F59" s="183"/>
      <c r="G59" s="85"/>
      <c r="H59" s="85"/>
      <c r="I59" s="85"/>
      <c r="J59" s="87"/>
    </row>
    <row r="60" spans="1:10" x14ac:dyDescent="0.25">
      <c r="A60" s="178" t="s">
        <v>41</v>
      </c>
      <c r="B60" s="179"/>
      <c r="C60" s="180" t="s">
        <v>524</v>
      </c>
      <c r="D60" s="181"/>
      <c r="E60" s="181"/>
      <c r="F60" s="181"/>
      <c r="G60" s="181"/>
      <c r="H60" s="181"/>
      <c r="I60" s="181"/>
      <c r="J60" s="182"/>
    </row>
    <row r="61" spans="1:10" ht="14.45" customHeight="1" x14ac:dyDescent="0.25">
      <c r="A61" s="106"/>
      <c r="B61" s="107"/>
      <c r="C61" s="184" t="s">
        <v>42</v>
      </c>
      <c r="D61" s="184"/>
      <c r="E61" s="184"/>
      <c r="F61" s="184"/>
      <c r="G61" s="184"/>
      <c r="H61" s="107"/>
      <c r="I61" s="107"/>
      <c r="J61" s="108"/>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tabSelected="1" view="pageBreakPreview" zoomScale="110" zoomScaleNormal="100" zoomScaleSheetLayoutView="110" workbookViewId="0">
      <selection activeCell="I130" sqref="I130"/>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45" t="s">
        <v>43</v>
      </c>
      <c r="B1" s="246"/>
      <c r="C1" s="246"/>
      <c r="D1" s="246"/>
      <c r="E1" s="246"/>
      <c r="F1" s="246"/>
      <c r="G1" s="246"/>
      <c r="H1" s="246"/>
      <c r="I1" s="246"/>
    </row>
    <row r="2" spans="1:9" x14ac:dyDescent="0.2">
      <c r="A2" s="247" t="s">
        <v>525</v>
      </c>
      <c r="B2" s="248"/>
      <c r="C2" s="248"/>
      <c r="D2" s="248"/>
      <c r="E2" s="248"/>
      <c r="F2" s="248"/>
      <c r="G2" s="248"/>
      <c r="H2" s="248"/>
      <c r="I2" s="248"/>
    </row>
    <row r="3" spans="1:9" x14ac:dyDescent="0.2">
      <c r="A3" s="249" t="s">
        <v>44</v>
      </c>
      <c r="B3" s="250"/>
      <c r="C3" s="250"/>
      <c r="D3" s="250"/>
      <c r="E3" s="250"/>
      <c r="F3" s="250"/>
      <c r="G3" s="250"/>
      <c r="H3" s="250"/>
      <c r="I3" s="250"/>
    </row>
    <row r="4" spans="1:9" x14ac:dyDescent="0.2">
      <c r="A4" s="251" t="s">
        <v>526</v>
      </c>
      <c r="B4" s="252"/>
      <c r="C4" s="252"/>
      <c r="D4" s="252"/>
      <c r="E4" s="252"/>
      <c r="F4" s="252"/>
      <c r="G4" s="252"/>
      <c r="H4" s="252"/>
      <c r="I4" s="253"/>
    </row>
    <row r="5" spans="1:9" ht="45" x14ac:dyDescent="0.2">
      <c r="A5" s="256" t="s">
        <v>45</v>
      </c>
      <c r="B5" s="257"/>
      <c r="C5" s="257"/>
      <c r="D5" s="257"/>
      <c r="E5" s="257"/>
      <c r="F5" s="257"/>
      <c r="G5" s="11" t="s">
        <v>46</v>
      </c>
      <c r="H5" s="13" t="s">
        <v>47</v>
      </c>
      <c r="I5" s="13" t="s">
        <v>48</v>
      </c>
    </row>
    <row r="6" spans="1:9" x14ac:dyDescent="0.2">
      <c r="A6" s="254">
        <v>1</v>
      </c>
      <c r="B6" s="255"/>
      <c r="C6" s="255"/>
      <c r="D6" s="255"/>
      <c r="E6" s="255"/>
      <c r="F6" s="255"/>
      <c r="G6" s="12">
        <v>2</v>
      </c>
      <c r="H6" s="13">
        <v>3</v>
      </c>
      <c r="I6" s="13">
        <v>4</v>
      </c>
    </row>
    <row r="7" spans="1:9" x14ac:dyDescent="0.2">
      <c r="A7" s="258"/>
      <c r="B7" s="258"/>
      <c r="C7" s="258"/>
      <c r="D7" s="258"/>
      <c r="E7" s="258"/>
      <c r="F7" s="258"/>
      <c r="G7" s="258"/>
      <c r="H7" s="258"/>
      <c r="I7" s="258"/>
    </row>
    <row r="8" spans="1:9" ht="12.75" customHeight="1" x14ac:dyDescent="0.2">
      <c r="A8" s="239" t="s">
        <v>49</v>
      </c>
      <c r="B8" s="239"/>
      <c r="C8" s="239"/>
      <c r="D8" s="239"/>
      <c r="E8" s="239"/>
      <c r="F8" s="239"/>
      <c r="G8" s="14">
        <v>1</v>
      </c>
      <c r="H8" s="31">
        <v>0</v>
      </c>
      <c r="I8" s="31">
        <v>0</v>
      </c>
    </row>
    <row r="9" spans="1:9" ht="12.75" customHeight="1" x14ac:dyDescent="0.2">
      <c r="A9" s="240" t="s">
        <v>50</v>
      </c>
      <c r="B9" s="240"/>
      <c r="C9" s="240"/>
      <c r="D9" s="240"/>
      <c r="E9" s="240"/>
      <c r="F9" s="240"/>
      <c r="G9" s="15">
        <v>2</v>
      </c>
      <c r="H9" s="32">
        <f>H10+H17+H27+H38+H43</f>
        <v>16071000000</v>
      </c>
      <c r="I9" s="32">
        <f>I10+I17+I27+I38+I43</f>
        <v>16902000000</v>
      </c>
    </row>
    <row r="10" spans="1:9" ht="12.75" customHeight="1" x14ac:dyDescent="0.2">
      <c r="A10" s="242" t="s">
        <v>51</v>
      </c>
      <c r="B10" s="242"/>
      <c r="C10" s="242"/>
      <c r="D10" s="242"/>
      <c r="E10" s="242"/>
      <c r="F10" s="242"/>
      <c r="G10" s="15">
        <v>3</v>
      </c>
      <c r="H10" s="32">
        <f>H11+H12+H13+H14+H15+H16</f>
        <v>422000000</v>
      </c>
      <c r="I10" s="32">
        <f>I11+I12+I13+I14+I15+I16</f>
        <v>463000000</v>
      </c>
    </row>
    <row r="11" spans="1:9" ht="12.75" customHeight="1" x14ac:dyDescent="0.2">
      <c r="A11" s="238" t="s">
        <v>504</v>
      </c>
      <c r="B11" s="238"/>
      <c r="C11" s="238"/>
      <c r="D11" s="238"/>
      <c r="E11" s="238"/>
      <c r="F11" s="238"/>
      <c r="G11" s="14">
        <v>4</v>
      </c>
      <c r="H11" s="31">
        <v>0</v>
      </c>
      <c r="I11" s="31">
        <v>0</v>
      </c>
    </row>
    <row r="12" spans="1:9" ht="22.9" customHeight="1" x14ac:dyDescent="0.2">
      <c r="A12" s="238" t="s">
        <v>503</v>
      </c>
      <c r="B12" s="238"/>
      <c r="C12" s="238"/>
      <c r="D12" s="238"/>
      <c r="E12" s="238"/>
      <c r="F12" s="238"/>
      <c r="G12" s="14">
        <v>5</v>
      </c>
      <c r="H12" s="31">
        <v>94000000</v>
      </c>
      <c r="I12" s="31">
        <v>130000000</v>
      </c>
    </row>
    <row r="13" spans="1:9" ht="12.75" customHeight="1" x14ac:dyDescent="0.2">
      <c r="A13" s="238" t="s">
        <v>52</v>
      </c>
      <c r="B13" s="238"/>
      <c r="C13" s="238"/>
      <c r="D13" s="238"/>
      <c r="E13" s="238"/>
      <c r="F13" s="238"/>
      <c r="G13" s="14">
        <v>6</v>
      </c>
      <c r="H13" s="31">
        <v>0</v>
      </c>
      <c r="I13" s="31">
        <v>0</v>
      </c>
    </row>
    <row r="14" spans="1:9" ht="12.75" customHeight="1" x14ac:dyDescent="0.2">
      <c r="A14" s="238" t="s">
        <v>53</v>
      </c>
      <c r="B14" s="238"/>
      <c r="C14" s="238"/>
      <c r="D14" s="238"/>
      <c r="E14" s="238"/>
      <c r="F14" s="238"/>
      <c r="G14" s="14">
        <v>7</v>
      </c>
      <c r="H14" s="31">
        <v>10000000</v>
      </c>
      <c r="I14" s="31">
        <v>0</v>
      </c>
    </row>
    <row r="15" spans="1:9" ht="12.75" customHeight="1" x14ac:dyDescent="0.2">
      <c r="A15" s="238" t="s">
        <v>54</v>
      </c>
      <c r="B15" s="238"/>
      <c r="C15" s="238"/>
      <c r="D15" s="238"/>
      <c r="E15" s="238"/>
      <c r="F15" s="238"/>
      <c r="G15" s="14">
        <v>8</v>
      </c>
      <c r="H15" s="31">
        <v>318000000</v>
      </c>
      <c r="I15" s="31">
        <v>333000000</v>
      </c>
    </row>
    <row r="16" spans="1:9" ht="12.75" customHeight="1" x14ac:dyDescent="0.2">
      <c r="A16" s="238" t="s">
        <v>55</v>
      </c>
      <c r="B16" s="238"/>
      <c r="C16" s="238"/>
      <c r="D16" s="238"/>
      <c r="E16" s="238"/>
      <c r="F16" s="238"/>
      <c r="G16" s="14">
        <v>9</v>
      </c>
      <c r="H16" s="31">
        <v>0</v>
      </c>
      <c r="I16" s="31">
        <v>0</v>
      </c>
    </row>
    <row r="17" spans="1:9" ht="12.75" customHeight="1" x14ac:dyDescent="0.2">
      <c r="A17" s="242" t="s">
        <v>56</v>
      </c>
      <c r="B17" s="242"/>
      <c r="C17" s="242"/>
      <c r="D17" s="242"/>
      <c r="E17" s="242"/>
      <c r="F17" s="242"/>
      <c r="G17" s="15">
        <v>10</v>
      </c>
      <c r="H17" s="32">
        <f>H18+H19+H20+H21+H22+H23+H24+H25+H26</f>
        <v>10791000000</v>
      </c>
      <c r="I17" s="32">
        <f>I18+I19+I20+I21+I22+I23+I24+I25+I26</f>
        <v>11460000000</v>
      </c>
    </row>
    <row r="18" spans="1:9" ht="12.75" customHeight="1" x14ac:dyDescent="0.2">
      <c r="A18" s="238" t="s">
        <v>57</v>
      </c>
      <c r="B18" s="238"/>
      <c r="C18" s="238"/>
      <c r="D18" s="238"/>
      <c r="E18" s="238"/>
      <c r="F18" s="238"/>
      <c r="G18" s="14">
        <v>11</v>
      </c>
      <c r="H18" s="31">
        <v>934000000</v>
      </c>
      <c r="I18" s="31">
        <v>926000000</v>
      </c>
    </row>
    <row r="19" spans="1:9" ht="12.75" customHeight="1" x14ac:dyDescent="0.2">
      <c r="A19" s="238" t="s">
        <v>58</v>
      </c>
      <c r="B19" s="238"/>
      <c r="C19" s="238"/>
      <c r="D19" s="238"/>
      <c r="E19" s="238"/>
      <c r="F19" s="238"/>
      <c r="G19" s="14">
        <v>12</v>
      </c>
      <c r="H19" s="31">
        <v>3858000000</v>
      </c>
      <c r="I19" s="31">
        <v>3303000000</v>
      </c>
    </row>
    <row r="20" spans="1:9" ht="12.75" customHeight="1" x14ac:dyDescent="0.2">
      <c r="A20" s="238" t="s">
        <v>59</v>
      </c>
      <c r="B20" s="238"/>
      <c r="C20" s="238"/>
      <c r="D20" s="238"/>
      <c r="E20" s="238"/>
      <c r="F20" s="238"/>
      <c r="G20" s="14">
        <v>13</v>
      </c>
      <c r="H20" s="31">
        <v>2393000000</v>
      </c>
      <c r="I20" s="31">
        <v>2136000000</v>
      </c>
    </row>
    <row r="21" spans="1:9" ht="12.75" customHeight="1" x14ac:dyDescent="0.2">
      <c r="A21" s="238" t="s">
        <v>60</v>
      </c>
      <c r="B21" s="238"/>
      <c r="C21" s="238"/>
      <c r="D21" s="238"/>
      <c r="E21" s="238"/>
      <c r="F21" s="238"/>
      <c r="G21" s="14">
        <v>14</v>
      </c>
      <c r="H21" s="31">
        <v>329000000</v>
      </c>
      <c r="I21" s="31">
        <v>318000000</v>
      </c>
    </row>
    <row r="22" spans="1:9" ht="12.75" customHeight="1" x14ac:dyDescent="0.2">
      <c r="A22" s="238" t="s">
        <v>61</v>
      </c>
      <c r="B22" s="238"/>
      <c r="C22" s="238"/>
      <c r="D22" s="238"/>
      <c r="E22" s="238"/>
      <c r="F22" s="238"/>
      <c r="G22" s="14">
        <v>15</v>
      </c>
      <c r="H22" s="31">
        <v>0</v>
      </c>
      <c r="I22" s="31">
        <v>0</v>
      </c>
    </row>
    <row r="23" spans="1:9" ht="12.75" customHeight="1" x14ac:dyDescent="0.2">
      <c r="A23" s="238" t="s">
        <v>62</v>
      </c>
      <c r="B23" s="238"/>
      <c r="C23" s="238"/>
      <c r="D23" s="238"/>
      <c r="E23" s="238"/>
      <c r="F23" s="238"/>
      <c r="G23" s="14">
        <v>16</v>
      </c>
      <c r="H23" s="31">
        <v>279000000</v>
      </c>
      <c r="I23" s="31">
        <v>191000000</v>
      </c>
    </row>
    <row r="24" spans="1:9" ht="12.75" customHeight="1" x14ac:dyDescent="0.2">
      <c r="A24" s="238" t="s">
        <v>63</v>
      </c>
      <c r="B24" s="238"/>
      <c r="C24" s="238"/>
      <c r="D24" s="238"/>
      <c r="E24" s="238"/>
      <c r="F24" s="238"/>
      <c r="G24" s="14">
        <v>17</v>
      </c>
      <c r="H24" s="31">
        <v>2479000000</v>
      </c>
      <c r="I24" s="31">
        <v>4121000000</v>
      </c>
    </row>
    <row r="25" spans="1:9" ht="12.75" customHeight="1" x14ac:dyDescent="0.2">
      <c r="A25" s="238" t="s">
        <v>64</v>
      </c>
      <c r="B25" s="238"/>
      <c r="C25" s="238"/>
      <c r="D25" s="238"/>
      <c r="E25" s="238"/>
      <c r="F25" s="238"/>
      <c r="G25" s="14">
        <v>18</v>
      </c>
      <c r="H25" s="31">
        <v>443000000</v>
      </c>
      <c r="I25" s="31">
        <v>392000000</v>
      </c>
    </row>
    <row r="26" spans="1:9" ht="12.75" customHeight="1" x14ac:dyDescent="0.2">
      <c r="A26" s="238" t="s">
        <v>65</v>
      </c>
      <c r="B26" s="238"/>
      <c r="C26" s="238"/>
      <c r="D26" s="238"/>
      <c r="E26" s="238"/>
      <c r="F26" s="238"/>
      <c r="G26" s="14">
        <v>19</v>
      </c>
      <c r="H26" s="31">
        <v>76000000</v>
      </c>
      <c r="I26" s="31">
        <v>73000000</v>
      </c>
    </row>
    <row r="27" spans="1:9" ht="12.75" customHeight="1" x14ac:dyDescent="0.2">
      <c r="A27" s="242" t="s">
        <v>66</v>
      </c>
      <c r="B27" s="242"/>
      <c r="C27" s="242"/>
      <c r="D27" s="242"/>
      <c r="E27" s="242"/>
      <c r="F27" s="242"/>
      <c r="G27" s="15">
        <v>20</v>
      </c>
      <c r="H27" s="32">
        <f>SUM(H28:H37)</f>
        <v>3516000000</v>
      </c>
      <c r="I27" s="32">
        <f>SUM(I28:I37)</f>
        <v>3500000000</v>
      </c>
    </row>
    <row r="28" spans="1:9" ht="12.75" customHeight="1" x14ac:dyDescent="0.2">
      <c r="A28" s="238" t="s">
        <v>67</v>
      </c>
      <c r="B28" s="238"/>
      <c r="C28" s="238"/>
      <c r="D28" s="238"/>
      <c r="E28" s="238"/>
      <c r="F28" s="238"/>
      <c r="G28" s="14">
        <v>21</v>
      </c>
      <c r="H28" s="31">
        <v>1826000000</v>
      </c>
      <c r="I28" s="31">
        <v>1828000000</v>
      </c>
    </row>
    <row r="29" spans="1:9" ht="12.75" customHeight="1" x14ac:dyDescent="0.2">
      <c r="A29" s="238" t="s">
        <v>68</v>
      </c>
      <c r="B29" s="238"/>
      <c r="C29" s="238"/>
      <c r="D29" s="238"/>
      <c r="E29" s="238"/>
      <c r="F29" s="238"/>
      <c r="G29" s="14">
        <v>22</v>
      </c>
      <c r="H29" s="31">
        <v>0</v>
      </c>
      <c r="I29" s="31">
        <v>0</v>
      </c>
    </row>
    <row r="30" spans="1:9" ht="12.75" customHeight="1" x14ac:dyDescent="0.2">
      <c r="A30" s="238" t="s">
        <v>69</v>
      </c>
      <c r="B30" s="238"/>
      <c r="C30" s="238"/>
      <c r="D30" s="238"/>
      <c r="E30" s="238"/>
      <c r="F30" s="238"/>
      <c r="G30" s="14">
        <v>23</v>
      </c>
      <c r="H30" s="31">
        <v>631000000</v>
      </c>
      <c r="I30" s="31">
        <v>792000000</v>
      </c>
    </row>
    <row r="31" spans="1:9" ht="24" customHeight="1" x14ac:dyDescent="0.2">
      <c r="A31" s="238" t="s">
        <v>70</v>
      </c>
      <c r="B31" s="238"/>
      <c r="C31" s="238"/>
      <c r="D31" s="238"/>
      <c r="E31" s="238"/>
      <c r="F31" s="238"/>
      <c r="G31" s="14">
        <v>24</v>
      </c>
      <c r="H31" s="31">
        <v>253000000</v>
      </c>
      <c r="I31" s="31">
        <v>23000000</v>
      </c>
    </row>
    <row r="32" spans="1:9" ht="23.45" customHeight="1" x14ac:dyDescent="0.2">
      <c r="A32" s="238" t="s">
        <v>71</v>
      </c>
      <c r="B32" s="238"/>
      <c r="C32" s="238"/>
      <c r="D32" s="238"/>
      <c r="E32" s="238"/>
      <c r="F32" s="238"/>
      <c r="G32" s="14">
        <v>25</v>
      </c>
      <c r="H32" s="31">
        <v>0</v>
      </c>
      <c r="I32" s="31">
        <v>0</v>
      </c>
    </row>
    <row r="33" spans="1:9" ht="21.6" customHeight="1" x14ac:dyDescent="0.2">
      <c r="A33" s="238" t="s">
        <v>72</v>
      </c>
      <c r="B33" s="238"/>
      <c r="C33" s="238"/>
      <c r="D33" s="238"/>
      <c r="E33" s="238"/>
      <c r="F33" s="238"/>
      <c r="G33" s="14">
        <v>26</v>
      </c>
      <c r="H33" s="31">
        <v>0</v>
      </c>
      <c r="I33" s="31">
        <v>0</v>
      </c>
    </row>
    <row r="34" spans="1:9" ht="12.75" customHeight="1" x14ac:dyDescent="0.2">
      <c r="A34" s="238" t="s">
        <v>73</v>
      </c>
      <c r="B34" s="238"/>
      <c r="C34" s="238"/>
      <c r="D34" s="238"/>
      <c r="E34" s="238"/>
      <c r="F34" s="238"/>
      <c r="G34" s="14">
        <v>27</v>
      </c>
      <c r="H34" s="31">
        <v>43000000</v>
      </c>
      <c r="I34" s="31">
        <v>17000000</v>
      </c>
    </row>
    <row r="35" spans="1:9" ht="12.75" customHeight="1" x14ac:dyDescent="0.2">
      <c r="A35" s="238" t="s">
        <v>74</v>
      </c>
      <c r="B35" s="238"/>
      <c r="C35" s="238"/>
      <c r="D35" s="238"/>
      <c r="E35" s="238"/>
      <c r="F35" s="238"/>
      <c r="G35" s="14">
        <v>28</v>
      </c>
      <c r="H35" s="31">
        <v>7000000</v>
      </c>
      <c r="I35" s="31">
        <v>7000000</v>
      </c>
    </row>
    <row r="36" spans="1:9" ht="12.75" customHeight="1" x14ac:dyDescent="0.2">
      <c r="A36" s="238" t="s">
        <v>75</v>
      </c>
      <c r="B36" s="238"/>
      <c r="C36" s="238"/>
      <c r="D36" s="238"/>
      <c r="E36" s="238"/>
      <c r="F36" s="238"/>
      <c r="G36" s="14">
        <v>29</v>
      </c>
      <c r="H36" s="31">
        <v>0</v>
      </c>
      <c r="I36" s="31">
        <v>0</v>
      </c>
    </row>
    <row r="37" spans="1:9" ht="12.75" customHeight="1" x14ac:dyDescent="0.2">
      <c r="A37" s="238" t="s">
        <v>76</v>
      </c>
      <c r="B37" s="238"/>
      <c r="C37" s="238"/>
      <c r="D37" s="238"/>
      <c r="E37" s="238"/>
      <c r="F37" s="238"/>
      <c r="G37" s="14">
        <v>30</v>
      </c>
      <c r="H37" s="31">
        <v>756000000</v>
      </c>
      <c r="I37" s="31">
        <v>833000000</v>
      </c>
    </row>
    <row r="38" spans="1:9" ht="12.75" customHeight="1" x14ac:dyDescent="0.2">
      <c r="A38" s="242" t="s">
        <v>77</v>
      </c>
      <c r="B38" s="242"/>
      <c r="C38" s="242"/>
      <c r="D38" s="242"/>
      <c r="E38" s="242"/>
      <c r="F38" s="242"/>
      <c r="G38" s="15">
        <v>31</v>
      </c>
      <c r="H38" s="32">
        <f>H39+H40+H41+H42</f>
        <v>545000000</v>
      </c>
      <c r="I38" s="32">
        <f>I39+I40+I41+I42</f>
        <v>648000000</v>
      </c>
    </row>
    <row r="39" spans="1:9" ht="12.75" customHeight="1" x14ac:dyDescent="0.2">
      <c r="A39" s="238" t="s">
        <v>78</v>
      </c>
      <c r="B39" s="238"/>
      <c r="C39" s="238"/>
      <c r="D39" s="238"/>
      <c r="E39" s="238"/>
      <c r="F39" s="238"/>
      <c r="G39" s="14">
        <v>32</v>
      </c>
      <c r="H39" s="31">
        <v>9000000</v>
      </c>
      <c r="I39" s="31">
        <v>9000000</v>
      </c>
    </row>
    <row r="40" spans="1:9" ht="27" customHeight="1" x14ac:dyDescent="0.2">
      <c r="A40" s="238" t="s">
        <v>79</v>
      </c>
      <c r="B40" s="238"/>
      <c r="C40" s="238"/>
      <c r="D40" s="238"/>
      <c r="E40" s="238"/>
      <c r="F40" s="238"/>
      <c r="G40" s="14">
        <v>33</v>
      </c>
      <c r="H40" s="31">
        <v>0</v>
      </c>
      <c r="I40" s="31">
        <v>0</v>
      </c>
    </row>
    <row r="41" spans="1:9" ht="12.75" customHeight="1" x14ac:dyDescent="0.2">
      <c r="A41" s="238" t="s">
        <v>80</v>
      </c>
      <c r="B41" s="238"/>
      <c r="C41" s="238"/>
      <c r="D41" s="238"/>
      <c r="E41" s="238"/>
      <c r="F41" s="238"/>
      <c r="G41" s="14">
        <v>34</v>
      </c>
      <c r="H41" s="31">
        <v>19000000</v>
      </c>
      <c r="I41" s="31">
        <v>13000000</v>
      </c>
    </row>
    <row r="42" spans="1:9" ht="12.75" customHeight="1" x14ac:dyDescent="0.2">
      <c r="A42" s="238" t="s">
        <v>81</v>
      </c>
      <c r="B42" s="238"/>
      <c r="C42" s="238"/>
      <c r="D42" s="238"/>
      <c r="E42" s="238"/>
      <c r="F42" s="238"/>
      <c r="G42" s="14">
        <v>35</v>
      </c>
      <c r="H42" s="31">
        <v>517000000</v>
      </c>
      <c r="I42" s="31">
        <v>626000000</v>
      </c>
    </row>
    <row r="43" spans="1:9" ht="12.75" customHeight="1" x14ac:dyDescent="0.2">
      <c r="A43" s="238" t="s">
        <v>82</v>
      </c>
      <c r="B43" s="238"/>
      <c r="C43" s="238"/>
      <c r="D43" s="238"/>
      <c r="E43" s="238"/>
      <c r="F43" s="238"/>
      <c r="G43" s="14">
        <v>36</v>
      </c>
      <c r="H43" s="31">
        <v>797000000</v>
      </c>
      <c r="I43" s="31">
        <v>831000000</v>
      </c>
    </row>
    <row r="44" spans="1:9" ht="12.75" customHeight="1" x14ac:dyDescent="0.2">
      <c r="A44" s="240" t="s">
        <v>83</v>
      </c>
      <c r="B44" s="240"/>
      <c r="C44" s="240"/>
      <c r="D44" s="240"/>
      <c r="E44" s="240"/>
      <c r="F44" s="240"/>
      <c r="G44" s="15">
        <v>37</v>
      </c>
      <c r="H44" s="32">
        <f>H45+H53+H60+H70</f>
        <v>6733000000</v>
      </c>
      <c r="I44" s="32">
        <f>I45+I53+I60+I70</f>
        <v>7709000000</v>
      </c>
    </row>
    <row r="45" spans="1:9" ht="12.75" customHeight="1" x14ac:dyDescent="0.2">
      <c r="A45" s="242" t="s">
        <v>84</v>
      </c>
      <c r="B45" s="242"/>
      <c r="C45" s="242"/>
      <c r="D45" s="242"/>
      <c r="E45" s="242"/>
      <c r="F45" s="242"/>
      <c r="G45" s="15">
        <v>38</v>
      </c>
      <c r="H45" s="32">
        <f>SUM(H46:H52)</f>
        <v>1913000000</v>
      </c>
      <c r="I45" s="32">
        <f>SUM(I46:I52)</f>
        <v>3026000000</v>
      </c>
    </row>
    <row r="46" spans="1:9" ht="12.75" customHeight="1" x14ac:dyDescent="0.2">
      <c r="A46" s="238" t="s">
        <v>85</v>
      </c>
      <c r="B46" s="238"/>
      <c r="C46" s="238"/>
      <c r="D46" s="238"/>
      <c r="E46" s="238"/>
      <c r="F46" s="238"/>
      <c r="G46" s="14">
        <v>39</v>
      </c>
      <c r="H46" s="31">
        <v>336000000</v>
      </c>
      <c r="I46" s="31">
        <v>359000000</v>
      </c>
    </row>
    <row r="47" spans="1:9" ht="12.75" customHeight="1" x14ac:dyDescent="0.2">
      <c r="A47" s="238" t="s">
        <v>86</v>
      </c>
      <c r="B47" s="238"/>
      <c r="C47" s="238"/>
      <c r="D47" s="238"/>
      <c r="E47" s="238"/>
      <c r="F47" s="238"/>
      <c r="G47" s="14">
        <v>40</v>
      </c>
      <c r="H47" s="31">
        <v>531000000</v>
      </c>
      <c r="I47" s="31">
        <v>805000000</v>
      </c>
    </row>
    <row r="48" spans="1:9" ht="12.75" customHeight="1" x14ac:dyDescent="0.2">
      <c r="A48" s="238" t="s">
        <v>87</v>
      </c>
      <c r="B48" s="238"/>
      <c r="C48" s="238"/>
      <c r="D48" s="238"/>
      <c r="E48" s="238"/>
      <c r="F48" s="238"/>
      <c r="G48" s="14">
        <v>41</v>
      </c>
      <c r="H48" s="31">
        <v>457000000</v>
      </c>
      <c r="I48" s="31">
        <v>503000000</v>
      </c>
    </row>
    <row r="49" spans="1:9" ht="12.75" customHeight="1" x14ac:dyDescent="0.2">
      <c r="A49" s="238" t="s">
        <v>88</v>
      </c>
      <c r="B49" s="238"/>
      <c r="C49" s="238"/>
      <c r="D49" s="238"/>
      <c r="E49" s="238"/>
      <c r="F49" s="238"/>
      <c r="G49" s="14">
        <v>42</v>
      </c>
      <c r="H49" s="31">
        <v>589000000</v>
      </c>
      <c r="I49" s="31">
        <v>1025000000</v>
      </c>
    </row>
    <row r="50" spans="1:9" ht="12.75" customHeight="1" x14ac:dyDescent="0.2">
      <c r="A50" s="238" t="s">
        <v>89</v>
      </c>
      <c r="B50" s="238"/>
      <c r="C50" s="238"/>
      <c r="D50" s="238"/>
      <c r="E50" s="238"/>
      <c r="F50" s="238"/>
      <c r="G50" s="14">
        <v>43</v>
      </c>
      <c r="H50" s="31">
        <v>0</v>
      </c>
      <c r="I50" s="31">
        <v>0</v>
      </c>
    </row>
    <row r="51" spans="1:9" ht="12.75" customHeight="1" x14ac:dyDescent="0.2">
      <c r="A51" s="238" t="s">
        <v>90</v>
      </c>
      <c r="B51" s="238"/>
      <c r="C51" s="238"/>
      <c r="D51" s="238"/>
      <c r="E51" s="238"/>
      <c r="F51" s="238"/>
      <c r="G51" s="14">
        <v>44</v>
      </c>
      <c r="H51" s="31">
        <v>0</v>
      </c>
      <c r="I51" s="31">
        <v>334000000</v>
      </c>
    </row>
    <row r="52" spans="1:9" ht="12.75" customHeight="1" x14ac:dyDescent="0.2">
      <c r="A52" s="238" t="s">
        <v>91</v>
      </c>
      <c r="B52" s="238"/>
      <c r="C52" s="238"/>
      <c r="D52" s="238"/>
      <c r="E52" s="238"/>
      <c r="F52" s="238"/>
      <c r="G52" s="14">
        <v>45</v>
      </c>
      <c r="H52" s="31">
        <v>0</v>
      </c>
      <c r="I52" s="31">
        <v>0</v>
      </c>
    </row>
    <row r="53" spans="1:9" ht="12.75" customHeight="1" x14ac:dyDescent="0.2">
      <c r="A53" s="242" t="s">
        <v>92</v>
      </c>
      <c r="B53" s="242"/>
      <c r="C53" s="242"/>
      <c r="D53" s="242"/>
      <c r="E53" s="242"/>
      <c r="F53" s="242"/>
      <c r="G53" s="15">
        <v>46</v>
      </c>
      <c r="H53" s="32">
        <f>SUM(H54:H59)</f>
        <v>2187000000</v>
      </c>
      <c r="I53" s="32">
        <f>SUM(I54:I59)</f>
        <v>2843000000</v>
      </c>
    </row>
    <row r="54" spans="1:9" ht="12.75" customHeight="1" x14ac:dyDescent="0.2">
      <c r="A54" s="238" t="s">
        <v>93</v>
      </c>
      <c r="B54" s="238"/>
      <c r="C54" s="238"/>
      <c r="D54" s="238"/>
      <c r="E54" s="238"/>
      <c r="F54" s="238"/>
      <c r="G54" s="14">
        <v>47</v>
      </c>
      <c r="H54" s="31">
        <v>229000000</v>
      </c>
      <c r="I54" s="31">
        <v>301000000</v>
      </c>
    </row>
    <row r="55" spans="1:9" ht="23.45" customHeight="1" x14ac:dyDescent="0.2">
      <c r="A55" s="238" t="s">
        <v>94</v>
      </c>
      <c r="B55" s="238"/>
      <c r="C55" s="238"/>
      <c r="D55" s="238"/>
      <c r="E55" s="238"/>
      <c r="F55" s="238"/>
      <c r="G55" s="14">
        <v>48</v>
      </c>
      <c r="H55" s="31">
        <v>0</v>
      </c>
      <c r="I55" s="31">
        <v>0</v>
      </c>
    </row>
    <row r="56" spans="1:9" ht="12.75" customHeight="1" x14ac:dyDescent="0.2">
      <c r="A56" s="238" t="s">
        <v>95</v>
      </c>
      <c r="B56" s="238"/>
      <c r="C56" s="238"/>
      <c r="D56" s="238"/>
      <c r="E56" s="238"/>
      <c r="F56" s="238"/>
      <c r="G56" s="14">
        <v>49</v>
      </c>
      <c r="H56" s="31">
        <v>1749000000</v>
      </c>
      <c r="I56" s="31">
        <v>2437000000</v>
      </c>
    </row>
    <row r="57" spans="1:9" ht="12.75" customHeight="1" x14ac:dyDescent="0.2">
      <c r="A57" s="238" t="s">
        <v>96</v>
      </c>
      <c r="B57" s="238"/>
      <c r="C57" s="238"/>
      <c r="D57" s="238"/>
      <c r="E57" s="238"/>
      <c r="F57" s="238"/>
      <c r="G57" s="14">
        <v>50</v>
      </c>
      <c r="H57" s="31">
        <v>1000000</v>
      </c>
      <c r="I57" s="31">
        <v>1000000</v>
      </c>
    </row>
    <row r="58" spans="1:9" ht="12.75" customHeight="1" x14ac:dyDescent="0.2">
      <c r="A58" s="238" t="s">
        <v>97</v>
      </c>
      <c r="B58" s="238"/>
      <c r="C58" s="238"/>
      <c r="D58" s="238"/>
      <c r="E58" s="238"/>
      <c r="F58" s="238"/>
      <c r="G58" s="14">
        <v>51</v>
      </c>
      <c r="H58" s="31">
        <v>2000000</v>
      </c>
      <c r="I58" s="31">
        <v>68000000</v>
      </c>
    </row>
    <row r="59" spans="1:9" ht="12.75" customHeight="1" x14ac:dyDescent="0.2">
      <c r="A59" s="238" t="s">
        <v>98</v>
      </c>
      <c r="B59" s="238"/>
      <c r="C59" s="238"/>
      <c r="D59" s="238"/>
      <c r="E59" s="238"/>
      <c r="F59" s="238"/>
      <c r="G59" s="14">
        <v>52</v>
      </c>
      <c r="H59" s="31">
        <v>206000000</v>
      </c>
      <c r="I59" s="31">
        <v>36000000</v>
      </c>
    </row>
    <row r="60" spans="1:9" ht="12.75" customHeight="1" x14ac:dyDescent="0.2">
      <c r="A60" s="242" t="s">
        <v>99</v>
      </c>
      <c r="B60" s="242"/>
      <c r="C60" s="242"/>
      <c r="D60" s="242"/>
      <c r="E60" s="242"/>
      <c r="F60" s="242"/>
      <c r="G60" s="15">
        <v>53</v>
      </c>
      <c r="H60" s="32">
        <f>SUM(H61:H69)</f>
        <v>60000000</v>
      </c>
      <c r="I60" s="32">
        <f>SUM(I61:I69)</f>
        <v>200000000</v>
      </c>
    </row>
    <row r="61" spans="1:9" ht="12.75" customHeight="1" x14ac:dyDescent="0.2">
      <c r="A61" s="238" t="s">
        <v>100</v>
      </c>
      <c r="B61" s="238"/>
      <c r="C61" s="238"/>
      <c r="D61" s="238"/>
      <c r="E61" s="238"/>
      <c r="F61" s="238"/>
      <c r="G61" s="14">
        <v>54</v>
      </c>
      <c r="H61" s="31">
        <v>0</v>
      </c>
      <c r="I61" s="31">
        <v>0</v>
      </c>
    </row>
    <row r="62" spans="1:9" ht="27.6" customHeight="1" x14ac:dyDescent="0.2">
      <c r="A62" s="238" t="s">
        <v>101</v>
      </c>
      <c r="B62" s="238"/>
      <c r="C62" s="238"/>
      <c r="D62" s="238"/>
      <c r="E62" s="238"/>
      <c r="F62" s="238"/>
      <c r="G62" s="14">
        <v>55</v>
      </c>
      <c r="H62" s="31">
        <v>0</v>
      </c>
      <c r="I62" s="31">
        <v>0</v>
      </c>
    </row>
    <row r="63" spans="1:9" ht="12.75" customHeight="1" x14ac:dyDescent="0.2">
      <c r="A63" s="238" t="s">
        <v>102</v>
      </c>
      <c r="B63" s="238"/>
      <c r="C63" s="238"/>
      <c r="D63" s="238"/>
      <c r="E63" s="238"/>
      <c r="F63" s="238"/>
      <c r="G63" s="14">
        <v>56</v>
      </c>
      <c r="H63" s="31">
        <v>31000000</v>
      </c>
      <c r="I63" s="31">
        <v>31000000</v>
      </c>
    </row>
    <row r="64" spans="1:9" ht="25.9" customHeight="1" x14ac:dyDescent="0.2">
      <c r="A64" s="238" t="s">
        <v>103</v>
      </c>
      <c r="B64" s="238"/>
      <c r="C64" s="238"/>
      <c r="D64" s="238"/>
      <c r="E64" s="238"/>
      <c r="F64" s="238"/>
      <c r="G64" s="14">
        <v>57</v>
      </c>
      <c r="H64" s="31">
        <v>0</v>
      </c>
      <c r="I64" s="31">
        <v>0</v>
      </c>
    </row>
    <row r="65" spans="1:9" ht="21.6" customHeight="1" x14ac:dyDescent="0.2">
      <c r="A65" s="238" t="s">
        <v>104</v>
      </c>
      <c r="B65" s="238"/>
      <c r="C65" s="238"/>
      <c r="D65" s="238"/>
      <c r="E65" s="238"/>
      <c r="F65" s="238"/>
      <c r="G65" s="14">
        <v>58</v>
      </c>
      <c r="H65" s="31">
        <v>0</v>
      </c>
      <c r="I65" s="31">
        <v>0</v>
      </c>
    </row>
    <row r="66" spans="1:9" ht="21.6" customHeight="1" x14ac:dyDescent="0.2">
      <c r="A66" s="238" t="s">
        <v>105</v>
      </c>
      <c r="B66" s="238"/>
      <c r="C66" s="238"/>
      <c r="D66" s="238"/>
      <c r="E66" s="238"/>
      <c r="F66" s="238"/>
      <c r="G66" s="14">
        <v>59</v>
      </c>
      <c r="H66" s="31">
        <v>0</v>
      </c>
      <c r="I66" s="31">
        <v>0</v>
      </c>
    </row>
    <row r="67" spans="1:9" ht="12.75" customHeight="1" x14ac:dyDescent="0.2">
      <c r="A67" s="238" t="s">
        <v>106</v>
      </c>
      <c r="B67" s="238"/>
      <c r="C67" s="238"/>
      <c r="D67" s="238"/>
      <c r="E67" s="238"/>
      <c r="F67" s="238"/>
      <c r="G67" s="14">
        <v>60</v>
      </c>
      <c r="H67" s="31">
        <v>17000000</v>
      </c>
      <c r="I67" s="31">
        <v>122000000</v>
      </c>
    </row>
    <row r="68" spans="1:9" ht="12.75" customHeight="1" x14ac:dyDescent="0.2">
      <c r="A68" s="238" t="s">
        <v>107</v>
      </c>
      <c r="B68" s="238"/>
      <c r="C68" s="238"/>
      <c r="D68" s="238"/>
      <c r="E68" s="238"/>
      <c r="F68" s="238"/>
      <c r="G68" s="14">
        <v>61</v>
      </c>
      <c r="H68" s="31">
        <v>1000000</v>
      </c>
      <c r="I68" s="31">
        <v>8000000</v>
      </c>
    </row>
    <row r="69" spans="1:9" ht="12.75" customHeight="1" x14ac:dyDescent="0.2">
      <c r="A69" s="238" t="s">
        <v>108</v>
      </c>
      <c r="B69" s="238"/>
      <c r="C69" s="238"/>
      <c r="D69" s="238"/>
      <c r="E69" s="238"/>
      <c r="F69" s="238"/>
      <c r="G69" s="14">
        <v>62</v>
      </c>
      <c r="H69" s="31">
        <v>11000000</v>
      </c>
      <c r="I69" s="31">
        <v>39000000</v>
      </c>
    </row>
    <row r="70" spans="1:9" ht="12.75" customHeight="1" x14ac:dyDescent="0.2">
      <c r="A70" s="238" t="s">
        <v>109</v>
      </c>
      <c r="B70" s="238"/>
      <c r="C70" s="238"/>
      <c r="D70" s="238"/>
      <c r="E70" s="238"/>
      <c r="F70" s="238"/>
      <c r="G70" s="14">
        <v>63</v>
      </c>
      <c r="H70" s="31">
        <v>2573000000</v>
      </c>
      <c r="I70" s="31">
        <v>1640000000</v>
      </c>
    </row>
    <row r="71" spans="1:9" ht="12.75" customHeight="1" x14ac:dyDescent="0.2">
      <c r="A71" s="239" t="s">
        <v>110</v>
      </c>
      <c r="B71" s="239"/>
      <c r="C71" s="239"/>
      <c r="D71" s="239"/>
      <c r="E71" s="239"/>
      <c r="F71" s="239"/>
      <c r="G71" s="14">
        <v>64</v>
      </c>
      <c r="H71" s="31">
        <v>31000000</v>
      </c>
      <c r="I71" s="31">
        <v>38000000</v>
      </c>
    </row>
    <row r="72" spans="1:9" ht="12.75" customHeight="1" x14ac:dyDescent="0.2">
      <c r="A72" s="240" t="s">
        <v>111</v>
      </c>
      <c r="B72" s="240"/>
      <c r="C72" s="240"/>
      <c r="D72" s="240"/>
      <c r="E72" s="240"/>
      <c r="F72" s="240"/>
      <c r="G72" s="15">
        <v>65</v>
      </c>
      <c r="H72" s="32">
        <f>H8+H9+H44+H71</f>
        <v>22835000000</v>
      </c>
      <c r="I72" s="32">
        <f>I8+I9+I44+I71</f>
        <v>24649000000</v>
      </c>
    </row>
    <row r="73" spans="1:9" ht="12.75" customHeight="1" x14ac:dyDescent="0.2">
      <c r="A73" s="239" t="s">
        <v>112</v>
      </c>
      <c r="B73" s="239"/>
      <c r="C73" s="239"/>
      <c r="D73" s="239"/>
      <c r="E73" s="239"/>
      <c r="F73" s="239"/>
      <c r="G73" s="14">
        <v>66</v>
      </c>
      <c r="H73" s="31">
        <v>0</v>
      </c>
      <c r="I73" s="31">
        <v>0</v>
      </c>
    </row>
    <row r="74" spans="1:9" x14ac:dyDescent="0.2">
      <c r="A74" s="243" t="s">
        <v>113</v>
      </c>
      <c r="B74" s="244"/>
      <c r="C74" s="244"/>
      <c r="D74" s="244"/>
      <c r="E74" s="244"/>
      <c r="F74" s="244"/>
      <c r="G74" s="244"/>
      <c r="H74" s="244"/>
      <c r="I74" s="244"/>
    </row>
    <row r="75" spans="1:9" ht="24.75" customHeight="1" x14ac:dyDescent="0.2">
      <c r="A75" s="240" t="s">
        <v>505</v>
      </c>
      <c r="B75" s="240"/>
      <c r="C75" s="240"/>
      <c r="D75" s="240"/>
      <c r="E75" s="240"/>
      <c r="F75" s="240"/>
      <c r="G75" s="15">
        <v>67</v>
      </c>
      <c r="H75" s="32">
        <f>H76+H77+H78+H84+H85+H91+H94+H97</f>
        <v>11826000000</v>
      </c>
      <c r="I75" s="32">
        <f>I76+I77+I78+I84+I85+I91+I94+I97</f>
        <v>12763000000</v>
      </c>
    </row>
    <row r="76" spans="1:9" ht="12.75" customHeight="1" x14ac:dyDescent="0.2">
      <c r="A76" s="238" t="s">
        <v>114</v>
      </c>
      <c r="B76" s="238"/>
      <c r="C76" s="238"/>
      <c r="D76" s="238"/>
      <c r="E76" s="238"/>
      <c r="F76" s="238"/>
      <c r="G76" s="14">
        <v>68</v>
      </c>
      <c r="H76" s="31">
        <v>9000000000</v>
      </c>
      <c r="I76" s="31">
        <v>9000000000</v>
      </c>
    </row>
    <row r="77" spans="1:9" ht="12.75" customHeight="1" x14ac:dyDescent="0.2">
      <c r="A77" s="238" t="s">
        <v>115</v>
      </c>
      <c r="B77" s="238"/>
      <c r="C77" s="238"/>
      <c r="D77" s="238"/>
      <c r="E77" s="238"/>
      <c r="F77" s="238"/>
      <c r="G77" s="14">
        <v>69</v>
      </c>
      <c r="H77" s="31">
        <v>0</v>
      </c>
      <c r="I77" s="31">
        <v>0</v>
      </c>
    </row>
    <row r="78" spans="1:9" ht="12.75" customHeight="1" x14ac:dyDescent="0.2">
      <c r="A78" s="242" t="s">
        <v>116</v>
      </c>
      <c r="B78" s="242"/>
      <c r="C78" s="242"/>
      <c r="D78" s="242"/>
      <c r="E78" s="242"/>
      <c r="F78" s="242"/>
      <c r="G78" s="15">
        <v>70</v>
      </c>
      <c r="H78" s="32">
        <f>SUM(H79:H83)</f>
        <v>1410000000</v>
      </c>
      <c r="I78" s="32">
        <f>SUM(I79:I83)</f>
        <v>1468000000</v>
      </c>
    </row>
    <row r="79" spans="1:9" ht="12.75" customHeight="1" x14ac:dyDescent="0.2">
      <c r="A79" s="238" t="s">
        <v>117</v>
      </c>
      <c r="B79" s="238"/>
      <c r="C79" s="238"/>
      <c r="D79" s="238"/>
      <c r="E79" s="238"/>
      <c r="F79" s="238"/>
      <c r="G79" s="14">
        <v>71</v>
      </c>
      <c r="H79" s="31">
        <v>199000000</v>
      </c>
      <c r="I79" s="31">
        <v>250000000</v>
      </c>
    </row>
    <row r="80" spans="1:9" ht="12.75" customHeight="1" x14ac:dyDescent="0.2">
      <c r="A80" s="238" t="s">
        <v>118</v>
      </c>
      <c r="B80" s="238"/>
      <c r="C80" s="238"/>
      <c r="D80" s="238"/>
      <c r="E80" s="238"/>
      <c r="F80" s="238"/>
      <c r="G80" s="14">
        <v>72</v>
      </c>
      <c r="H80" s="31">
        <v>0</v>
      </c>
      <c r="I80" s="31">
        <v>0</v>
      </c>
    </row>
    <row r="81" spans="1:9" ht="12.75" customHeight="1" x14ac:dyDescent="0.2">
      <c r="A81" s="238" t="s">
        <v>119</v>
      </c>
      <c r="B81" s="238"/>
      <c r="C81" s="238"/>
      <c r="D81" s="238"/>
      <c r="E81" s="238"/>
      <c r="F81" s="238"/>
      <c r="G81" s="14">
        <v>73</v>
      </c>
      <c r="H81" s="31">
        <v>0</v>
      </c>
      <c r="I81" s="31">
        <v>0</v>
      </c>
    </row>
    <row r="82" spans="1:9" ht="12.75" customHeight="1" x14ac:dyDescent="0.2">
      <c r="A82" s="238" t="s">
        <v>120</v>
      </c>
      <c r="B82" s="238"/>
      <c r="C82" s="238"/>
      <c r="D82" s="238"/>
      <c r="E82" s="238"/>
      <c r="F82" s="238"/>
      <c r="G82" s="14">
        <v>74</v>
      </c>
      <c r="H82" s="31">
        <v>0</v>
      </c>
      <c r="I82" s="31">
        <v>0</v>
      </c>
    </row>
    <row r="83" spans="1:9" ht="12.75" customHeight="1" x14ac:dyDescent="0.2">
      <c r="A83" s="238" t="s">
        <v>121</v>
      </c>
      <c r="B83" s="238"/>
      <c r="C83" s="238"/>
      <c r="D83" s="238"/>
      <c r="E83" s="238"/>
      <c r="F83" s="238"/>
      <c r="G83" s="14">
        <v>75</v>
      </c>
      <c r="H83" s="31">
        <v>1211000000</v>
      </c>
      <c r="I83" s="31">
        <v>1218000000</v>
      </c>
    </row>
    <row r="84" spans="1:9" ht="12.75" customHeight="1" x14ac:dyDescent="0.2">
      <c r="A84" s="241" t="s">
        <v>122</v>
      </c>
      <c r="B84" s="241"/>
      <c r="C84" s="241"/>
      <c r="D84" s="241"/>
      <c r="E84" s="241"/>
      <c r="F84" s="241"/>
      <c r="G84" s="110">
        <v>76</v>
      </c>
      <c r="H84" s="111">
        <v>0</v>
      </c>
      <c r="I84" s="111">
        <v>0</v>
      </c>
    </row>
    <row r="85" spans="1:9" ht="12.75" customHeight="1" x14ac:dyDescent="0.2">
      <c r="A85" s="242" t="s">
        <v>398</v>
      </c>
      <c r="B85" s="242"/>
      <c r="C85" s="242"/>
      <c r="D85" s="242"/>
      <c r="E85" s="242"/>
      <c r="F85" s="242"/>
      <c r="G85" s="15">
        <v>77</v>
      </c>
      <c r="H85" s="32">
        <f>H86+H87+H88+H89+H90</f>
        <v>363000000</v>
      </c>
      <c r="I85" s="32">
        <f>I86+I87+I88+I89+I90</f>
        <v>437000000</v>
      </c>
    </row>
    <row r="86" spans="1:9" ht="25.5" customHeight="1" x14ac:dyDescent="0.2">
      <c r="A86" s="238" t="s">
        <v>399</v>
      </c>
      <c r="B86" s="238"/>
      <c r="C86" s="238"/>
      <c r="D86" s="238"/>
      <c r="E86" s="238"/>
      <c r="F86" s="238"/>
      <c r="G86" s="14">
        <v>78</v>
      </c>
      <c r="H86" s="31">
        <v>363000000</v>
      </c>
      <c r="I86" s="31">
        <v>437000000</v>
      </c>
    </row>
    <row r="87" spans="1:9" ht="12.75" customHeight="1" x14ac:dyDescent="0.2">
      <c r="A87" s="238" t="s">
        <v>123</v>
      </c>
      <c r="B87" s="238"/>
      <c r="C87" s="238"/>
      <c r="D87" s="238"/>
      <c r="E87" s="238"/>
      <c r="F87" s="238"/>
      <c r="G87" s="14">
        <v>79</v>
      </c>
      <c r="H87" s="31">
        <v>0</v>
      </c>
      <c r="I87" s="31">
        <v>0</v>
      </c>
    </row>
    <row r="88" spans="1:9" ht="12.75" customHeight="1" x14ac:dyDescent="0.2">
      <c r="A88" s="238" t="s">
        <v>124</v>
      </c>
      <c r="B88" s="238"/>
      <c r="C88" s="238"/>
      <c r="D88" s="238"/>
      <c r="E88" s="238"/>
      <c r="F88" s="238"/>
      <c r="G88" s="14">
        <v>80</v>
      </c>
      <c r="H88" s="31">
        <v>0</v>
      </c>
      <c r="I88" s="31">
        <v>0</v>
      </c>
    </row>
    <row r="89" spans="1:9" ht="12.75" customHeight="1" x14ac:dyDescent="0.2">
      <c r="A89" s="238" t="s">
        <v>400</v>
      </c>
      <c r="B89" s="238"/>
      <c r="C89" s="238"/>
      <c r="D89" s="238"/>
      <c r="E89" s="238"/>
      <c r="F89" s="238"/>
      <c r="G89" s="14">
        <v>81</v>
      </c>
      <c r="H89" s="31">
        <v>0</v>
      </c>
      <c r="I89" s="31">
        <v>0</v>
      </c>
    </row>
    <row r="90" spans="1:9" ht="25.5" customHeight="1" x14ac:dyDescent="0.2">
      <c r="A90" s="238" t="s">
        <v>401</v>
      </c>
      <c r="B90" s="238"/>
      <c r="C90" s="238"/>
      <c r="D90" s="238"/>
      <c r="E90" s="238"/>
      <c r="F90" s="238"/>
      <c r="G90" s="14">
        <v>82</v>
      </c>
      <c r="H90" s="31">
        <v>0</v>
      </c>
      <c r="I90" s="31">
        <v>0</v>
      </c>
    </row>
    <row r="91" spans="1:9" ht="24" customHeight="1" x14ac:dyDescent="0.2">
      <c r="A91" s="242" t="s">
        <v>402</v>
      </c>
      <c r="B91" s="242"/>
      <c r="C91" s="242"/>
      <c r="D91" s="242"/>
      <c r="E91" s="242"/>
      <c r="F91" s="242"/>
      <c r="G91" s="15">
        <v>83</v>
      </c>
      <c r="H91" s="32">
        <f>H92-H93</f>
        <v>-193000000</v>
      </c>
      <c r="I91" s="32">
        <f>I92-I93</f>
        <v>21000000</v>
      </c>
    </row>
    <row r="92" spans="1:9" ht="12.75" customHeight="1" x14ac:dyDescent="0.2">
      <c r="A92" s="238" t="s">
        <v>125</v>
      </c>
      <c r="B92" s="238"/>
      <c r="C92" s="238"/>
      <c r="D92" s="238"/>
      <c r="E92" s="238"/>
      <c r="F92" s="238"/>
      <c r="G92" s="14">
        <v>84</v>
      </c>
      <c r="H92" s="31">
        <v>0</v>
      </c>
      <c r="I92" s="31">
        <v>21000000</v>
      </c>
    </row>
    <row r="93" spans="1:9" ht="12.75" customHeight="1" x14ac:dyDescent="0.2">
      <c r="A93" s="238" t="s">
        <v>126</v>
      </c>
      <c r="B93" s="238"/>
      <c r="C93" s="238"/>
      <c r="D93" s="238"/>
      <c r="E93" s="238"/>
      <c r="F93" s="238"/>
      <c r="G93" s="14">
        <v>85</v>
      </c>
      <c r="H93" s="31">
        <f>241000000-48000000</f>
        <v>193000000</v>
      </c>
      <c r="I93" s="31">
        <v>0</v>
      </c>
    </row>
    <row r="94" spans="1:9" ht="12.75" customHeight="1" x14ac:dyDescent="0.2">
      <c r="A94" s="242" t="s">
        <v>403</v>
      </c>
      <c r="B94" s="242"/>
      <c r="C94" s="242"/>
      <c r="D94" s="242"/>
      <c r="E94" s="242"/>
      <c r="F94" s="242"/>
      <c r="G94" s="15">
        <v>86</v>
      </c>
      <c r="H94" s="32">
        <f>H95-H96</f>
        <v>1246000000</v>
      </c>
      <c r="I94" s="32">
        <f>I95-I96</f>
        <v>1837000000</v>
      </c>
    </row>
    <row r="95" spans="1:9" ht="12.75" customHeight="1" x14ac:dyDescent="0.2">
      <c r="A95" s="238" t="s">
        <v>127</v>
      </c>
      <c r="B95" s="238"/>
      <c r="C95" s="238"/>
      <c r="D95" s="238"/>
      <c r="E95" s="238"/>
      <c r="F95" s="238"/>
      <c r="G95" s="14">
        <v>87</v>
      </c>
      <c r="H95" s="31">
        <f>1273000000-27000000</f>
        <v>1246000000</v>
      </c>
      <c r="I95" s="31">
        <v>1837000000</v>
      </c>
    </row>
    <row r="96" spans="1:9" ht="12.75" customHeight="1" x14ac:dyDescent="0.2">
      <c r="A96" s="238" t="s">
        <v>128</v>
      </c>
      <c r="B96" s="238"/>
      <c r="C96" s="238"/>
      <c r="D96" s="238"/>
      <c r="E96" s="238"/>
      <c r="F96" s="238"/>
      <c r="G96" s="14">
        <v>88</v>
      </c>
      <c r="H96" s="31">
        <v>0</v>
      </c>
      <c r="I96" s="31">
        <v>0</v>
      </c>
    </row>
    <row r="97" spans="1:9" ht="12.75" customHeight="1" x14ac:dyDescent="0.2">
      <c r="A97" s="238" t="s">
        <v>129</v>
      </c>
      <c r="B97" s="238"/>
      <c r="C97" s="238"/>
      <c r="D97" s="238"/>
      <c r="E97" s="238"/>
      <c r="F97" s="238"/>
      <c r="G97" s="14">
        <v>89</v>
      </c>
      <c r="H97" s="31">
        <v>0</v>
      </c>
      <c r="I97" s="31">
        <v>0</v>
      </c>
    </row>
    <row r="98" spans="1:9" ht="12.75" customHeight="1" x14ac:dyDescent="0.2">
      <c r="A98" s="240" t="s">
        <v>404</v>
      </c>
      <c r="B98" s="240"/>
      <c r="C98" s="240"/>
      <c r="D98" s="240"/>
      <c r="E98" s="240"/>
      <c r="F98" s="240"/>
      <c r="G98" s="15">
        <v>90</v>
      </c>
      <c r="H98" s="32">
        <f>SUM(H99:H104)</f>
        <v>3862000000</v>
      </c>
      <c r="I98" s="32">
        <f>SUM(I99:I104)</f>
        <v>3678000000</v>
      </c>
    </row>
    <row r="99" spans="1:9" ht="31.9" customHeight="1" x14ac:dyDescent="0.2">
      <c r="A99" s="238" t="s">
        <v>130</v>
      </c>
      <c r="B99" s="238"/>
      <c r="C99" s="238"/>
      <c r="D99" s="238"/>
      <c r="E99" s="238"/>
      <c r="F99" s="238"/>
      <c r="G99" s="14">
        <v>91</v>
      </c>
      <c r="H99" s="31">
        <v>21000000</v>
      </c>
      <c r="I99" s="31">
        <v>13000000</v>
      </c>
    </row>
    <row r="100" spans="1:9" ht="12.75" customHeight="1" x14ac:dyDescent="0.2">
      <c r="A100" s="238" t="s">
        <v>131</v>
      </c>
      <c r="B100" s="238"/>
      <c r="C100" s="238"/>
      <c r="D100" s="238"/>
      <c r="E100" s="238"/>
      <c r="F100" s="238"/>
      <c r="G100" s="14">
        <v>92</v>
      </c>
      <c r="H100" s="31">
        <v>0</v>
      </c>
      <c r="I100" s="31">
        <v>0</v>
      </c>
    </row>
    <row r="101" spans="1:9" ht="12.75" customHeight="1" x14ac:dyDescent="0.2">
      <c r="A101" s="238" t="s">
        <v>132</v>
      </c>
      <c r="B101" s="238"/>
      <c r="C101" s="238"/>
      <c r="D101" s="238"/>
      <c r="E101" s="238"/>
      <c r="F101" s="238"/>
      <c r="G101" s="14">
        <v>93</v>
      </c>
      <c r="H101" s="31">
        <v>5000000</v>
      </c>
      <c r="I101" s="31">
        <v>5000000</v>
      </c>
    </row>
    <row r="102" spans="1:9" ht="12.75" customHeight="1" x14ac:dyDescent="0.2">
      <c r="A102" s="238" t="s">
        <v>133</v>
      </c>
      <c r="B102" s="238"/>
      <c r="C102" s="238"/>
      <c r="D102" s="238"/>
      <c r="E102" s="238"/>
      <c r="F102" s="238"/>
      <c r="G102" s="14">
        <v>94</v>
      </c>
      <c r="H102" s="31">
        <v>3271000000</v>
      </c>
      <c r="I102" s="31">
        <v>3014000000</v>
      </c>
    </row>
    <row r="103" spans="1:9" ht="12.75" customHeight="1" x14ac:dyDescent="0.2">
      <c r="A103" s="238" t="s">
        <v>134</v>
      </c>
      <c r="B103" s="238"/>
      <c r="C103" s="238"/>
      <c r="D103" s="238"/>
      <c r="E103" s="238"/>
      <c r="F103" s="238"/>
      <c r="G103" s="14">
        <v>95</v>
      </c>
      <c r="H103" s="31">
        <v>0</v>
      </c>
      <c r="I103" s="31">
        <v>0</v>
      </c>
    </row>
    <row r="104" spans="1:9" ht="12.75" customHeight="1" x14ac:dyDescent="0.2">
      <c r="A104" s="238" t="s">
        <v>135</v>
      </c>
      <c r="B104" s="238"/>
      <c r="C104" s="238"/>
      <c r="D104" s="238"/>
      <c r="E104" s="238"/>
      <c r="F104" s="238"/>
      <c r="G104" s="14">
        <v>96</v>
      </c>
      <c r="H104" s="31">
        <v>565000000</v>
      </c>
      <c r="I104" s="31">
        <v>646000000</v>
      </c>
    </row>
    <row r="105" spans="1:9" ht="12.75" customHeight="1" x14ac:dyDescent="0.2">
      <c r="A105" s="240" t="s">
        <v>405</v>
      </c>
      <c r="B105" s="240"/>
      <c r="C105" s="240"/>
      <c r="D105" s="240"/>
      <c r="E105" s="240"/>
      <c r="F105" s="240"/>
      <c r="G105" s="15">
        <v>97</v>
      </c>
      <c r="H105" s="32">
        <f>SUM(H106:H116)</f>
        <v>2484000000</v>
      </c>
      <c r="I105" s="32">
        <f>SUM(I106:I116)</f>
        <v>2453000000</v>
      </c>
    </row>
    <row r="106" spans="1:9" ht="12.75" customHeight="1" x14ac:dyDescent="0.2">
      <c r="A106" s="238" t="s">
        <v>136</v>
      </c>
      <c r="B106" s="238"/>
      <c r="C106" s="238"/>
      <c r="D106" s="238"/>
      <c r="E106" s="238"/>
      <c r="F106" s="238"/>
      <c r="G106" s="14">
        <v>98</v>
      </c>
      <c r="H106" s="31">
        <v>0</v>
      </c>
      <c r="I106" s="31">
        <v>0</v>
      </c>
    </row>
    <row r="107" spans="1:9" ht="24.6" customHeight="1" x14ac:dyDescent="0.2">
      <c r="A107" s="238" t="s">
        <v>137</v>
      </c>
      <c r="B107" s="238"/>
      <c r="C107" s="238"/>
      <c r="D107" s="238"/>
      <c r="E107" s="238"/>
      <c r="F107" s="238"/>
      <c r="G107" s="14">
        <v>99</v>
      </c>
      <c r="H107" s="31">
        <v>0</v>
      </c>
      <c r="I107" s="31">
        <v>0</v>
      </c>
    </row>
    <row r="108" spans="1:9" ht="12.75" customHeight="1" x14ac:dyDescent="0.2">
      <c r="A108" s="238" t="s">
        <v>138</v>
      </c>
      <c r="B108" s="238"/>
      <c r="C108" s="238"/>
      <c r="D108" s="238"/>
      <c r="E108" s="238"/>
      <c r="F108" s="238"/>
      <c r="G108" s="14">
        <v>100</v>
      </c>
      <c r="H108" s="31">
        <v>0</v>
      </c>
      <c r="I108" s="31">
        <v>0</v>
      </c>
    </row>
    <row r="109" spans="1:9" ht="21.6" customHeight="1" x14ac:dyDescent="0.2">
      <c r="A109" s="238" t="s">
        <v>139</v>
      </c>
      <c r="B109" s="238"/>
      <c r="C109" s="238"/>
      <c r="D109" s="238"/>
      <c r="E109" s="238"/>
      <c r="F109" s="238"/>
      <c r="G109" s="14">
        <v>101</v>
      </c>
      <c r="H109" s="31">
        <v>0</v>
      </c>
      <c r="I109" s="31">
        <v>0</v>
      </c>
    </row>
    <row r="110" spans="1:9" ht="12.75" customHeight="1" x14ac:dyDescent="0.2">
      <c r="A110" s="238" t="s">
        <v>140</v>
      </c>
      <c r="B110" s="238"/>
      <c r="C110" s="238"/>
      <c r="D110" s="238"/>
      <c r="E110" s="238"/>
      <c r="F110" s="238"/>
      <c r="G110" s="14">
        <v>102</v>
      </c>
      <c r="H110" s="31">
        <v>344000000</v>
      </c>
      <c r="I110" s="31">
        <v>301000000</v>
      </c>
    </row>
    <row r="111" spans="1:9" ht="12.75" customHeight="1" x14ac:dyDescent="0.2">
      <c r="A111" s="238" t="s">
        <v>141</v>
      </c>
      <c r="B111" s="238"/>
      <c r="C111" s="238"/>
      <c r="D111" s="238"/>
      <c r="E111" s="238"/>
      <c r="F111" s="238"/>
      <c r="G111" s="14">
        <v>103</v>
      </c>
      <c r="H111" s="31">
        <v>2112000000</v>
      </c>
      <c r="I111" s="31">
        <v>2128000000</v>
      </c>
    </row>
    <row r="112" spans="1:9" ht="12.75" customHeight="1" x14ac:dyDescent="0.2">
      <c r="A112" s="238" t="s">
        <v>142</v>
      </c>
      <c r="B112" s="238"/>
      <c r="C112" s="238"/>
      <c r="D112" s="238"/>
      <c r="E112" s="238"/>
      <c r="F112" s="238"/>
      <c r="G112" s="14">
        <v>104</v>
      </c>
      <c r="H112" s="31">
        <v>0</v>
      </c>
      <c r="I112" s="31">
        <v>0</v>
      </c>
    </row>
    <row r="113" spans="1:9" ht="12.75" customHeight="1" x14ac:dyDescent="0.2">
      <c r="A113" s="238" t="s">
        <v>143</v>
      </c>
      <c r="B113" s="238"/>
      <c r="C113" s="238"/>
      <c r="D113" s="238"/>
      <c r="E113" s="238"/>
      <c r="F113" s="238"/>
      <c r="G113" s="14">
        <v>105</v>
      </c>
      <c r="H113" s="31">
        <v>0</v>
      </c>
      <c r="I113" s="31">
        <v>0</v>
      </c>
    </row>
    <row r="114" spans="1:9" ht="12.75" customHeight="1" x14ac:dyDescent="0.2">
      <c r="A114" s="238" t="s">
        <v>144</v>
      </c>
      <c r="B114" s="238"/>
      <c r="C114" s="238"/>
      <c r="D114" s="238"/>
      <c r="E114" s="238"/>
      <c r="F114" s="238"/>
      <c r="G114" s="14">
        <v>106</v>
      </c>
      <c r="H114" s="31">
        <v>0</v>
      </c>
      <c r="I114" s="31">
        <v>0</v>
      </c>
    </row>
    <row r="115" spans="1:9" ht="12.75" customHeight="1" x14ac:dyDescent="0.2">
      <c r="A115" s="238" t="s">
        <v>145</v>
      </c>
      <c r="B115" s="238"/>
      <c r="C115" s="238"/>
      <c r="D115" s="238"/>
      <c r="E115" s="238"/>
      <c r="F115" s="238"/>
      <c r="G115" s="14">
        <v>107</v>
      </c>
      <c r="H115" s="31">
        <v>28000000</v>
      </c>
      <c r="I115" s="31">
        <v>24000000</v>
      </c>
    </row>
    <row r="116" spans="1:9" ht="12.75" customHeight="1" x14ac:dyDescent="0.2">
      <c r="A116" s="238" t="s">
        <v>146</v>
      </c>
      <c r="B116" s="238"/>
      <c r="C116" s="238"/>
      <c r="D116" s="238"/>
      <c r="E116" s="238"/>
      <c r="F116" s="238"/>
      <c r="G116" s="14">
        <v>108</v>
      </c>
      <c r="H116" s="31">
        <v>0</v>
      </c>
      <c r="I116" s="31">
        <v>0</v>
      </c>
    </row>
    <row r="117" spans="1:9" ht="12.75" customHeight="1" x14ac:dyDescent="0.2">
      <c r="A117" s="240" t="s">
        <v>406</v>
      </c>
      <c r="B117" s="240"/>
      <c r="C117" s="240"/>
      <c r="D117" s="240"/>
      <c r="E117" s="240"/>
      <c r="F117" s="240"/>
      <c r="G117" s="15">
        <v>109</v>
      </c>
      <c r="H117" s="32">
        <f>SUM(H118:H131)</f>
        <v>4543000000</v>
      </c>
      <c r="I117" s="32">
        <f>SUM(I118:I131)</f>
        <v>5632000000</v>
      </c>
    </row>
    <row r="118" spans="1:9" ht="12.75" customHeight="1" x14ac:dyDescent="0.2">
      <c r="A118" s="238" t="s">
        <v>147</v>
      </c>
      <c r="B118" s="238"/>
      <c r="C118" s="238"/>
      <c r="D118" s="238"/>
      <c r="E118" s="238"/>
      <c r="F118" s="238"/>
      <c r="G118" s="14">
        <v>110</v>
      </c>
      <c r="H118" s="31">
        <v>247000000</v>
      </c>
      <c r="I118" s="31">
        <v>231000000</v>
      </c>
    </row>
    <row r="119" spans="1:9" ht="22.15" customHeight="1" x14ac:dyDescent="0.2">
      <c r="A119" s="238" t="s">
        <v>148</v>
      </c>
      <c r="B119" s="238"/>
      <c r="C119" s="238"/>
      <c r="D119" s="238"/>
      <c r="E119" s="238"/>
      <c r="F119" s="238"/>
      <c r="G119" s="14">
        <v>111</v>
      </c>
      <c r="H119" s="31">
        <v>34000000</v>
      </c>
      <c r="I119" s="31">
        <v>12000000</v>
      </c>
    </row>
    <row r="120" spans="1:9" ht="12.75" customHeight="1" x14ac:dyDescent="0.2">
      <c r="A120" s="238" t="s">
        <v>149</v>
      </c>
      <c r="B120" s="238"/>
      <c r="C120" s="238"/>
      <c r="D120" s="238"/>
      <c r="E120" s="238"/>
      <c r="F120" s="238"/>
      <c r="G120" s="14">
        <v>112</v>
      </c>
      <c r="H120" s="31">
        <v>0</v>
      </c>
      <c r="I120" s="31">
        <v>0</v>
      </c>
    </row>
    <row r="121" spans="1:9" ht="23.45" customHeight="1" x14ac:dyDescent="0.2">
      <c r="A121" s="238" t="s">
        <v>150</v>
      </c>
      <c r="B121" s="238"/>
      <c r="C121" s="238"/>
      <c r="D121" s="238"/>
      <c r="E121" s="238"/>
      <c r="F121" s="238"/>
      <c r="G121" s="14">
        <v>113</v>
      </c>
      <c r="H121" s="31">
        <v>0</v>
      </c>
      <c r="I121" s="31">
        <v>0</v>
      </c>
    </row>
    <row r="122" spans="1:9" ht="12.75" customHeight="1" x14ac:dyDescent="0.2">
      <c r="A122" s="238" t="s">
        <v>151</v>
      </c>
      <c r="B122" s="238"/>
      <c r="C122" s="238"/>
      <c r="D122" s="238"/>
      <c r="E122" s="238"/>
      <c r="F122" s="238"/>
      <c r="G122" s="14">
        <v>114</v>
      </c>
      <c r="H122" s="31">
        <v>101000000</v>
      </c>
      <c r="I122" s="31">
        <v>95000000</v>
      </c>
    </row>
    <row r="123" spans="1:9" ht="12.75" customHeight="1" x14ac:dyDescent="0.2">
      <c r="A123" s="238" t="s">
        <v>152</v>
      </c>
      <c r="B123" s="238"/>
      <c r="C123" s="238"/>
      <c r="D123" s="238"/>
      <c r="E123" s="238"/>
      <c r="F123" s="238"/>
      <c r="G123" s="14">
        <v>115</v>
      </c>
      <c r="H123" s="31">
        <v>940000000</v>
      </c>
      <c r="I123" s="31">
        <v>484000000</v>
      </c>
    </row>
    <row r="124" spans="1:9" ht="12.75" customHeight="1" x14ac:dyDescent="0.2">
      <c r="A124" s="238" t="s">
        <v>153</v>
      </c>
      <c r="B124" s="238"/>
      <c r="C124" s="238"/>
      <c r="D124" s="238"/>
      <c r="E124" s="238"/>
      <c r="F124" s="238"/>
      <c r="G124" s="14">
        <v>116</v>
      </c>
      <c r="H124" s="31">
        <v>62000000</v>
      </c>
      <c r="I124" s="31">
        <v>62000000</v>
      </c>
    </row>
    <row r="125" spans="1:9" ht="12.75" customHeight="1" x14ac:dyDescent="0.2">
      <c r="A125" s="238" t="s">
        <v>154</v>
      </c>
      <c r="B125" s="238"/>
      <c r="C125" s="238"/>
      <c r="D125" s="238"/>
      <c r="E125" s="238"/>
      <c r="F125" s="238"/>
      <c r="G125" s="14">
        <v>117</v>
      </c>
      <c r="H125" s="31">
        <v>1857000000</v>
      </c>
      <c r="I125" s="31">
        <v>2188000000</v>
      </c>
    </row>
    <row r="126" spans="1:9" x14ac:dyDescent="0.2">
      <c r="A126" s="238" t="s">
        <v>155</v>
      </c>
      <c r="B126" s="238"/>
      <c r="C126" s="238"/>
      <c r="D126" s="238"/>
      <c r="E126" s="238"/>
      <c r="F126" s="238"/>
      <c r="G126" s="14">
        <v>118</v>
      </c>
      <c r="H126" s="31">
        <v>0</v>
      </c>
      <c r="I126" s="31">
        <v>0</v>
      </c>
    </row>
    <row r="127" spans="1:9" x14ac:dyDescent="0.2">
      <c r="A127" s="238" t="s">
        <v>156</v>
      </c>
      <c r="B127" s="238"/>
      <c r="C127" s="238"/>
      <c r="D127" s="238"/>
      <c r="E127" s="238"/>
      <c r="F127" s="238"/>
      <c r="G127" s="14">
        <v>119</v>
      </c>
      <c r="H127" s="31">
        <v>43000000</v>
      </c>
      <c r="I127" s="31">
        <v>46000000</v>
      </c>
    </row>
    <row r="128" spans="1:9" x14ac:dyDescent="0.2">
      <c r="A128" s="238" t="s">
        <v>157</v>
      </c>
      <c r="B128" s="238"/>
      <c r="C128" s="238"/>
      <c r="D128" s="238"/>
      <c r="E128" s="238"/>
      <c r="F128" s="238"/>
      <c r="G128" s="14">
        <v>120</v>
      </c>
      <c r="H128" s="31">
        <v>809000000</v>
      </c>
      <c r="I128" s="31">
        <v>1872000000</v>
      </c>
    </row>
    <row r="129" spans="1:9" x14ac:dyDescent="0.2">
      <c r="A129" s="238" t="s">
        <v>158</v>
      </c>
      <c r="B129" s="238"/>
      <c r="C129" s="238"/>
      <c r="D129" s="238"/>
      <c r="E129" s="238"/>
      <c r="F129" s="238"/>
      <c r="G129" s="14">
        <v>121</v>
      </c>
      <c r="H129" s="31">
        <v>0</v>
      </c>
      <c r="I129" s="31">
        <v>0</v>
      </c>
    </row>
    <row r="130" spans="1:9" x14ac:dyDescent="0.2">
      <c r="A130" s="238" t="s">
        <v>159</v>
      </c>
      <c r="B130" s="238"/>
      <c r="C130" s="238"/>
      <c r="D130" s="238"/>
      <c r="E130" s="238"/>
      <c r="F130" s="238"/>
      <c r="G130" s="14">
        <v>122</v>
      </c>
      <c r="H130" s="31">
        <v>0</v>
      </c>
      <c r="I130" s="31">
        <v>41000000</v>
      </c>
    </row>
    <row r="131" spans="1:9" x14ac:dyDescent="0.2">
      <c r="A131" s="238" t="s">
        <v>160</v>
      </c>
      <c r="B131" s="238"/>
      <c r="C131" s="238"/>
      <c r="D131" s="238"/>
      <c r="E131" s="238"/>
      <c r="F131" s="238"/>
      <c r="G131" s="14">
        <v>123</v>
      </c>
      <c r="H131" s="31">
        <v>450000000</v>
      </c>
      <c r="I131" s="31">
        <v>601000000</v>
      </c>
    </row>
    <row r="132" spans="1:9" ht="22.15" customHeight="1" x14ac:dyDescent="0.2">
      <c r="A132" s="239" t="s">
        <v>161</v>
      </c>
      <c r="B132" s="239"/>
      <c r="C132" s="239"/>
      <c r="D132" s="239"/>
      <c r="E132" s="239"/>
      <c r="F132" s="239"/>
      <c r="G132" s="14">
        <v>124</v>
      </c>
      <c r="H132" s="31">
        <v>120000000</v>
      </c>
      <c r="I132" s="31">
        <v>123000000</v>
      </c>
    </row>
    <row r="133" spans="1:9" x14ac:dyDescent="0.2">
      <c r="A133" s="240" t="s">
        <v>407</v>
      </c>
      <c r="B133" s="240"/>
      <c r="C133" s="240"/>
      <c r="D133" s="240"/>
      <c r="E133" s="240"/>
      <c r="F133" s="240"/>
      <c r="G133" s="15">
        <v>125</v>
      </c>
      <c r="H133" s="32">
        <f>H75+H98+H105+H117+H132</f>
        <v>22835000000</v>
      </c>
      <c r="I133" s="32">
        <f>I75+I98+I105+I117+I132</f>
        <v>24649000000</v>
      </c>
    </row>
    <row r="134" spans="1:9" x14ac:dyDescent="0.2">
      <c r="A134" s="239" t="s">
        <v>162</v>
      </c>
      <c r="B134" s="239"/>
      <c r="C134" s="239"/>
      <c r="D134" s="239"/>
      <c r="E134" s="239"/>
      <c r="F134" s="239"/>
      <c r="G134" s="14">
        <v>126</v>
      </c>
      <c r="H134" s="31">
        <v>0</v>
      </c>
      <c r="I134" s="31">
        <v>0</v>
      </c>
    </row>
  </sheetData>
  <sheetProtection algorithmName="SHA-512" hashValue="w7GMFr1cEASsDFuqo3bqM7fADNaDB2+aKZzSWnphA/0Mdb8uSgrijLnrgVapMfLFdOMOgHeKJEzWcV2uVpdOIA==" saltValue="i4sucOruls3UR2+UnuBDe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91" zoomScale="90" zoomScaleNormal="90" zoomScaleSheetLayoutView="110" workbookViewId="0">
      <selection activeCell="M100" sqref="M100"/>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76" t="s">
        <v>163</v>
      </c>
      <c r="B1" s="246"/>
      <c r="C1" s="246"/>
      <c r="D1" s="246"/>
      <c r="E1" s="246"/>
      <c r="F1" s="246"/>
      <c r="G1" s="246"/>
      <c r="H1" s="246"/>
      <c r="I1" s="246"/>
    </row>
    <row r="2" spans="1:11" x14ac:dyDescent="0.2">
      <c r="A2" s="275" t="s">
        <v>527</v>
      </c>
      <c r="B2" s="248"/>
      <c r="C2" s="248"/>
      <c r="D2" s="248"/>
      <c r="E2" s="248"/>
      <c r="F2" s="248"/>
      <c r="G2" s="248"/>
      <c r="H2" s="248"/>
      <c r="I2" s="248"/>
      <c r="J2" s="114"/>
      <c r="K2" s="114"/>
    </row>
    <row r="3" spans="1:11" x14ac:dyDescent="0.2">
      <c r="A3" s="280" t="s">
        <v>164</v>
      </c>
      <c r="B3" s="281"/>
      <c r="C3" s="281"/>
      <c r="D3" s="281"/>
      <c r="E3" s="281"/>
      <c r="F3" s="281"/>
      <c r="G3" s="281"/>
      <c r="H3" s="281"/>
      <c r="I3" s="281"/>
      <c r="J3" s="282"/>
      <c r="K3" s="282"/>
    </row>
    <row r="4" spans="1:11" x14ac:dyDescent="0.2">
      <c r="A4" s="283" t="s">
        <v>526</v>
      </c>
      <c r="B4" s="284"/>
      <c r="C4" s="284"/>
      <c r="D4" s="284"/>
      <c r="E4" s="284"/>
      <c r="F4" s="284"/>
      <c r="G4" s="284"/>
      <c r="H4" s="284"/>
      <c r="I4" s="284"/>
      <c r="J4" s="285"/>
      <c r="K4" s="285"/>
    </row>
    <row r="5" spans="1:11" ht="22.15" customHeight="1" x14ac:dyDescent="0.2">
      <c r="A5" s="277" t="s">
        <v>165</v>
      </c>
      <c r="B5" s="257"/>
      <c r="C5" s="257"/>
      <c r="D5" s="257"/>
      <c r="E5" s="257"/>
      <c r="F5" s="257"/>
      <c r="G5" s="277" t="s">
        <v>166</v>
      </c>
      <c r="H5" s="278" t="s">
        <v>167</v>
      </c>
      <c r="I5" s="279"/>
      <c r="J5" s="278" t="s">
        <v>168</v>
      </c>
      <c r="K5" s="279"/>
    </row>
    <row r="6" spans="1:11" x14ac:dyDescent="0.2">
      <c r="A6" s="257"/>
      <c r="B6" s="257"/>
      <c r="C6" s="257"/>
      <c r="D6" s="257"/>
      <c r="E6" s="257"/>
      <c r="F6" s="257"/>
      <c r="G6" s="257"/>
      <c r="H6" s="18" t="s">
        <v>169</v>
      </c>
      <c r="I6" s="18" t="s">
        <v>170</v>
      </c>
      <c r="J6" s="18" t="s">
        <v>171</v>
      </c>
      <c r="K6" s="18" t="s">
        <v>172</v>
      </c>
    </row>
    <row r="7" spans="1:11" x14ac:dyDescent="0.2">
      <c r="A7" s="286">
        <v>1</v>
      </c>
      <c r="B7" s="255"/>
      <c r="C7" s="255"/>
      <c r="D7" s="255"/>
      <c r="E7" s="255"/>
      <c r="F7" s="255"/>
      <c r="G7" s="17">
        <v>2</v>
      </c>
      <c r="H7" s="18">
        <v>3</v>
      </c>
      <c r="I7" s="18">
        <v>4</v>
      </c>
      <c r="J7" s="18">
        <v>5</v>
      </c>
      <c r="K7" s="18">
        <v>6</v>
      </c>
    </row>
    <row r="8" spans="1:11" x14ac:dyDescent="0.2">
      <c r="A8" s="269" t="s">
        <v>408</v>
      </c>
      <c r="B8" s="270"/>
      <c r="C8" s="270"/>
      <c r="D8" s="270"/>
      <c r="E8" s="270"/>
      <c r="F8" s="270"/>
      <c r="G8" s="15">
        <v>1</v>
      </c>
      <c r="H8" s="115">
        <f>SUM(H9:H13)</f>
        <v>21994000000</v>
      </c>
      <c r="I8" s="115">
        <f>SUM(I9:I13)</f>
        <v>6073000000</v>
      </c>
      <c r="J8" s="115">
        <f>SUM(J9:J13)</f>
        <v>34742000000</v>
      </c>
      <c r="K8" s="115">
        <f>SUM(K9:K13)</f>
        <v>7821000000</v>
      </c>
    </row>
    <row r="9" spans="1:11" x14ac:dyDescent="0.2">
      <c r="A9" s="238" t="s">
        <v>173</v>
      </c>
      <c r="B9" s="238"/>
      <c r="C9" s="238"/>
      <c r="D9" s="238"/>
      <c r="E9" s="238"/>
      <c r="F9" s="238"/>
      <c r="G9" s="14">
        <v>2</v>
      </c>
      <c r="H9" s="31">
        <v>2789000000</v>
      </c>
      <c r="I9" s="31">
        <v>808000000</v>
      </c>
      <c r="J9" s="31">
        <v>5072000000</v>
      </c>
      <c r="K9" s="31">
        <v>1184000000</v>
      </c>
    </row>
    <row r="10" spans="1:11" x14ac:dyDescent="0.2">
      <c r="A10" s="238" t="s">
        <v>174</v>
      </c>
      <c r="B10" s="238"/>
      <c r="C10" s="238"/>
      <c r="D10" s="238"/>
      <c r="E10" s="238"/>
      <c r="F10" s="238"/>
      <c r="G10" s="14">
        <v>3</v>
      </c>
      <c r="H10" s="31">
        <v>18902000000</v>
      </c>
      <c r="I10" s="31">
        <v>5171000000</v>
      </c>
      <c r="J10" s="31">
        <v>29277000000</v>
      </c>
      <c r="K10" s="31">
        <v>6508000000</v>
      </c>
    </row>
    <row r="11" spans="1:11" x14ac:dyDescent="0.2">
      <c r="A11" s="238" t="s">
        <v>175</v>
      </c>
      <c r="B11" s="238"/>
      <c r="C11" s="238"/>
      <c r="D11" s="238"/>
      <c r="E11" s="238"/>
      <c r="F11" s="238"/>
      <c r="G11" s="14">
        <v>4</v>
      </c>
      <c r="H11" s="31">
        <v>42000000</v>
      </c>
      <c r="I11" s="31">
        <v>15000000</v>
      </c>
      <c r="J11" s="31">
        <v>57000000</v>
      </c>
      <c r="K11" s="31">
        <v>17000000</v>
      </c>
    </row>
    <row r="12" spans="1:11" x14ac:dyDescent="0.2">
      <c r="A12" s="238" t="s">
        <v>176</v>
      </c>
      <c r="B12" s="238"/>
      <c r="C12" s="238"/>
      <c r="D12" s="238"/>
      <c r="E12" s="238"/>
      <c r="F12" s="238"/>
      <c r="G12" s="14">
        <v>5</v>
      </c>
      <c r="H12" s="31">
        <v>20000000</v>
      </c>
      <c r="I12" s="31">
        <v>6000000</v>
      </c>
      <c r="J12" s="31">
        <v>20000000</v>
      </c>
      <c r="K12" s="31">
        <v>7000000</v>
      </c>
    </row>
    <row r="13" spans="1:11" x14ac:dyDescent="0.2">
      <c r="A13" s="238" t="s">
        <v>177</v>
      </c>
      <c r="B13" s="238"/>
      <c r="C13" s="238"/>
      <c r="D13" s="238"/>
      <c r="E13" s="238"/>
      <c r="F13" s="238"/>
      <c r="G13" s="14">
        <v>6</v>
      </c>
      <c r="H13" s="31">
        <v>241000000</v>
      </c>
      <c r="I13" s="31">
        <v>73000000</v>
      </c>
      <c r="J13" s="31">
        <v>316000000</v>
      </c>
      <c r="K13" s="31">
        <v>105000000</v>
      </c>
    </row>
    <row r="14" spans="1:11" ht="22.15" customHeight="1" x14ac:dyDescent="0.2">
      <c r="A14" s="269" t="s">
        <v>409</v>
      </c>
      <c r="B14" s="270"/>
      <c r="C14" s="270"/>
      <c r="D14" s="270"/>
      <c r="E14" s="270"/>
      <c r="F14" s="270"/>
      <c r="G14" s="15">
        <v>7</v>
      </c>
      <c r="H14" s="115">
        <f>H15+H16+H20+H24+H25+H26+H29+H36</f>
        <v>20608000000</v>
      </c>
      <c r="I14" s="115">
        <f>I15+I16+I20+I24+I25+I26+I29+I36</f>
        <v>5712000000</v>
      </c>
      <c r="J14" s="115">
        <f>J15+J16+J20+J24+J25+J26+J29+J36</f>
        <v>31671000000</v>
      </c>
      <c r="K14" s="115">
        <f>K15+K16+K20+K24+K25+K26+K29+K36</f>
        <v>8031000000</v>
      </c>
    </row>
    <row r="15" spans="1:11" x14ac:dyDescent="0.2">
      <c r="A15" s="238" t="s">
        <v>178</v>
      </c>
      <c r="B15" s="238"/>
      <c r="C15" s="238"/>
      <c r="D15" s="238"/>
      <c r="E15" s="238"/>
      <c r="F15" s="238"/>
      <c r="G15" s="14">
        <v>8</v>
      </c>
      <c r="H15" s="31">
        <v>-166000000</v>
      </c>
      <c r="I15" s="31">
        <v>425000000</v>
      </c>
      <c r="J15" s="31">
        <v>-390000000</v>
      </c>
      <c r="K15" s="31">
        <v>966000000</v>
      </c>
    </row>
    <row r="16" spans="1:11" x14ac:dyDescent="0.2">
      <c r="A16" s="242" t="s">
        <v>410</v>
      </c>
      <c r="B16" s="242"/>
      <c r="C16" s="242"/>
      <c r="D16" s="242"/>
      <c r="E16" s="242"/>
      <c r="F16" s="242"/>
      <c r="G16" s="15">
        <v>9</v>
      </c>
      <c r="H16" s="115">
        <f>SUM(H17:H19)</f>
        <v>17058000000</v>
      </c>
      <c r="I16" s="115">
        <f>SUM(I17:I19)</f>
        <v>4089000000</v>
      </c>
      <c r="J16" s="115">
        <f>SUM(J17:J19)</f>
        <v>28061000000</v>
      </c>
      <c r="K16" s="115">
        <f>SUM(K17:K19)</f>
        <v>5720000000</v>
      </c>
    </row>
    <row r="17" spans="1:11" x14ac:dyDescent="0.2">
      <c r="A17" s="271" t="s">
        <v>179</v>
      </c>
      <c r="B17" s="271"/>
      <c r="C17" s="271"/>
      <c r="D17" s="271"/>
      <c r="E17" s="271"/>
      <c r="F17" s="271"/>
      <c r="G17" s="14">
        <v>10</v>
      </c>
      <c r="H17" s="31">
        <v>8952000000</v>
      </c>
      <c r="I17" s="31">
        <v>1380000000</v>
      </c>
      <c r="J17" s="31">
        <v>13969000000</v>
      </c>
      <c r="K17" s="31">
        <v>1904000000</v>
      </c>
    </row>
    <row r="18" spans="1:11" x14ac:dyDescent="0.2">
      <c r="A18" s="271" t="s">
        <v>180</v>
      </c>
      <c r="B18" s="271"/>
      <c r="C18" s="271"/>
      <c r="D18" s="271"/>
      <c r="E18" s="271"/>
      <c r="F18" s="271"/>
      <c r="G18" s="14">
        <v>11</v>
      </c>
      <c r="H18" s="31">
        <v>6005000000</v>
      </c>
      <c r="I18" s="31">
        <v>2204000000</v>
      </c>
      <c r="J18" s="31">
        <v>11694000000</v>
      </c>
      <c r="K18" s="31">
        <v>3224000000</v>
      </c>
    </row>
    <row r="19" spans="1:11" x14ac:dyDescent="0.2">
      <c r="A19" s="271" t="s">
        <v>181</v>
      </c>
      <c r="B19" s="271"/>
      <c r="C19" s="271"/>
      <c r="D19" s="271"/>
      <c r="E19" s="271"/>
      <c r="F19" s="271"/>
      <c r="G19" s="14">
        <v>12</v>
      </c>
      <c r="H19" s="31">
        <v>2101000000</v>
      </c>
      <c r="I19" s="31">
        <v>505000000</v>
      </c>
      <c r="J19" s="31">
        <v>2398000000</v>
      </c>
      <c r="K19" s="31">
        <v>592000000</v>
      </c>
    </row>
    <row r="20" spans="1:11" x14ac:dyDescent="0.2">
      <c r="A20" s="242" t="s">
        <v>411</v>
      </c>
      <c r="B20" s="242"/>
      <c r="C20" s="242"/>
      <c r="D20" s="242"/>
      <c r="E20" s="242"/>
      <c r="F20" s="242"/>
      <c r="G20" s="15">
        <v>13</v>
      </c>
      <c r="H20" s="115">
        <f>SUM(H21:H23)</f>
        <v>722000000</v>
      </c>
      <c r="I20" s="115">
        <f>SUM(I21:I23)</f>
        <v>166000000</v>
      </c>
      <c r="J20" s="115">
        <f>SUM(J21:J23)</f>
        <v>737000000</v>
      </c>
      <c r="K20" s="115">
        <f>SUM(K21:K23)</f>
        <v>168000000</v>
      </c>
    </row>
    <row r="21" spans="1:11" x14ac:dyDescent="0.2">
      <c r="A21" s="271" t="s">
        <v>182</v>
      </c>
      <c r="B21" s="271"/>
      <c r="C21" s="271"/>
      <c r="D21" s="271"/>
      <c r="E21" s="271"/>
      <c r="F21" s="271"/>
      <c r="G21" s="14">
        <v>14</v>
      </c>
      <c r="H21" s="31">
        <v>442000000</v>
      </c>
      <c r="I21" s="31">
        <v>102000000</v>
      </c>
      <c r="J21" s="31">
        <v>451000000</v>
      </c>
      <c r="K21" s="31">
        <v>104000000</v>
      </c>
    </row>
    <row r="22" spans="1:11" x14ac:dyDescent="0.2">
      <c r="A22" s="271" t="s">
        <v>183</v>
      </c>
      <c r="B22" s="271"/>
      <c r="C22" s="271"/>
      <c r="D22" s="271"/>
      <c r="E22" s="271"/>
      <c r="F22" s="271"/>
      <c r="G22" s="14">
        <v>15</v>
      </c>
      <c r="H22" s="31">
        <v>182000000</v>
      </c>
      <c r="I22" s="31">
        <v>41000000</v>
      </c>
      <c r="J22" s="31">
        <v>187000000</v>
      </c>
      <c r="K22" s="31">
        <v>41000000</v>
      </c>
    </row>
    <row r="23" spans="1:11" x14ac:dyDescent="0.2">
      <c r="A23" s="271" t="s">
        <v>184</v>
      </c>
      <c r="B23" s="271"/>
      <c r="C23" s="271"/>
      <c r="D23" s="271"/>
      <c r="E23" s="271"/>
      <c r="F23" s="271"/>
      <c r="G23" s="14">
        <v>16</v>
      </c>
      <c r="H23" s="31">
        <v>98000000</v>
      </c>
      <c r="I23" s="31">
        <v>23000000</v>
      </c>
      <c r="J23" s="31">
        <v>99000000</v>
      </c>
      <c r="K23" s="31">
        <v>23000000</v>
      </c>
    </row>
    <row r="24" spans="1:11" x14ac:dyDescent="0.2">
      <c r="A24" s="238" t="s">
        <v>185</v>
      </c>
      <c r="B24" s="238"/>
      <c r="C24" s="238"/>
      <c r="D24" s="238"/>
      <c r="E24" s="238"/>
      <c r="F24" s="238"/>
      <c r="G24" s="14">
        <v>17</v>
      </c>
      <c r="H24" s="31">
        <v>1641000000</v>
      </c>
      <c r="I24" s="31">
        <v>469000000</v>
      </c>
      <c r="J24" s="31">
        <v>1585000000</v>
      </c>
      <c r="K24" s="31">
        <v>406000000</v>
      </c>
    </row>
    <row r="25" spans="1:11" x14ac:dyDescent="0.2">
      <c r="A25" s="238" t="s">
        <v>186</v>
      </c>
      <c r="B25" s="238"/>
      <c r="C25" s="238"/>
      <c r="D25" s="238"/>
      <c r="E25" s="238"/>
      <c r="F25" s="238"/>
      <c r="G25" s="14">
        <v>18</v>
      </c>
      <c r="H25" s="31">
        <v>870000000</v>
      </c>
      <c r="I25" s="31">
        <v>267000000</v>
      </c>
      <c r="J25" s="31">
        <v>919000000</v>
      </c>
      <c r="K25" s="31">
        <v>329000000</v>
      </c>
    </row>
    <row r="26" spans="1:11" x14ac:dyDescent="0.2">
      <c r="A26" s="242" t="s">
        <v>412</v>
      </c>
      <c r="B26" s="242"/>
      <c r="C26" s="242"/>
      <c r="D26" s="242"/>
      <c r="E26" s="242"/>
      <c r="F26" s="242"/>
      <c r="G26" s="15">
        <v>19</v>
      </c>
      <c r="H26" s="115">
        <f>H27+H28</f>
        <v>163000000</v>
      </c>
      <c r="I26" s="115">
        <f>I27+I28</f>
        <v>157000000</v>
      </c>
      <c r="J26" s="115">
        <f>J27+J28</f>
        <v>340000000</v>
      </c>
      <c r="K26" s="115">
        <f>K27+K28</f>
        <v>260000000</v>
      </c>
    </row>
    <row r="27" spans="1:11" x14ac:dyDescent="0.2">
      <c r="A27" s="271" t="s">
        <v>187</v>
      </c>
      <c r="B27" s="271"/>
      <c r="C27" s="271"/>
      <c r="D27" s="271"/>
      <c r="E27" s="271"/>
      <c r="F27" s="271"/>
      <c r="G27" s="14">
        <v>20</v>
      </c>
      <c r="H27" s="31">
        <v>127000000</v>
      </c>
      <c r="I27" s="31">
        <v>127000000</v>
      </c>
      <c r="J27" s="31">
        <v>241000000</v>
      </c>
      <c r="K27" s="31">
        <v>227000000</v>
      </c>
    </row>
    <row r="28" spans="1:11" x14ac:dyDescent="0.2">
      <c r="A28" s="271" t="s">
        <v>188</v>
      </c>
      <c r="B28" s="271"/>
      <c r="C28" s="271"/>
      <c r="D28" s="271"/>
      <c r="E28" s="271"/>
      <c r="F28" s="271"/>
      <c r="G28" s="14">
        <v>21</v>
      </c>
      <c r="H28" s="31">
        <v>36000000</v>
      </c>
      <c r="I28" s="31">
        <v>30000000</v>
      </c>
      <c r="J28" s="31">
        <v>99000000</v>
      </c>
      <c r="K28" s="31">
        <v>33000000</v>
      </c>
    </row>
    <row r="29" spans="1:11" x14ac:dyDescent="0.2">
      <c r="A29" s="242" t="s">
        <v>413</v>
      </c>
      <c r="B29" s="242"/>
      <c r="C29" s="242"/>
      <c r="D29" s="242"/>
      <c r="E29" s="242"/>
      <c r="F29" s="242"/>
      <c r="G29" s="15">
        <v>22</v>
      </c>
      <c r="H29" s="115">
        <f>SUM(H30:H35)</f>
        <v>320000000</v>
      </c>
      <c r="I29" s="115">
        <f>SUM(I30:I35)</f>
        <v>139000000</v>
      </c>
      <c r="J29" s="115">
        <f>SUM(J30:J35)</f>
        <v>419000000</v>
      </c>
      <c r="K29" s="115">
        <f>SUM(K30:K35)</f>
        <v>182000000</v>
      </c>
    </row>
    <row r="30" spans="1:11" x14ac:dyDescent="0.2">
      <c r="A30" s="271" t="s">
        <v>189</v>
      </c>
      <c r="B30" s="271"/>
      <c r="C30" s="271"/>
      <c r="D30" s="271"/>
      <c r="E30" s="271"/>
      <c r="F30" s="271"/>
      <c r="G30" s="14">
        <v>23</v>
      </c>
      <c r="H30" s="31">
        <v>5000000</v>
      </c>
      <c r="I30" s="31">
        <v>0</v>
      </c>
      <c r="J30" s="31">
        <v>43000000</v>
      </c>
      <c r="K30" s="31">
        <v>-3000000</v>
      </c>
    </row>
    <row r="31" spans="1:11" x14ac:dyDescent="0.2">
      <c r="A31" s="271" t="s">
        <v>190</v>
      </c>
      <c r="B31" s="271"/>
      <c r="C31" s="271"/>
      <c r="D31" s="271"/>
      <c r="E31" s="271"/>
      <c r="F31" s="271"/>
      <c r="G31" s="14">
        <v>24</v>
      </c>
      <c r="H31" s="31">
        <v>0</v>
      </c>
      <c r="I31" s="31">
        <v>0</v>
      </c>
      <c r="J31" s="31">
        <v>0</v>
      </c>
      <c r="K31" s="31">
        <v>0</v>
      </c>
    </row>
    <row r="32" spans="1:11" x14ac:dyDescent="0.2">
      <c r="A32" s="271" t="s">
        <v>191</v>
      </c>
      <c r="B32" s="271"/>
      <c r="C32" s="271"/>
      <c r="D32" s="271"/>
      <c r="E32" s="271"/>
      <c r="F32" s="271"/>
      <c r="G32" s="14">
        <v>25</v>
      </c>
      <c r="H32" s="31">
        <v>7000000</v>
      </c>
      <c r="I32" s="31">
        <v>3000000</v>
      </c>
      <c r="J32" s="31">
        <v>1000000</v>
      </c>
      <c r="K32" s="31">
        <v>1000000</v>
      </c>
    </row>
    <row r="33" spans="1:11" x14ac:dyDescent="0.2">
      <c r="A33" s="271" t="s">
        <v>192</v>
      </c>
      <c r="B33" s="271"/>
      <c r="C33" s="271"/>
      <c r="D33" s="271"/>
      <c r="E33" s="271"/>
      <c r="F33" s="271"/>
      <c r="G33" s="14">
        <v>26</v>
      </c>
      <c r="H33" s="31">
        <v>303000000</v>
      </c>
      <c r="I33" s="31">
        <v>131000000</v>
      </c>
      <c r="J33" s="31">
        <v>368000000</v>
      </c>
      <c r="K33" s="31">
        <v>177000000</v>
      </c>
    </row>
    <row r="34" spans="1:11" x14ac:dyDescent="0.2">
      <c r="A34" s="271" t="s">
        <v>193</v>
      </c>
      <c r="B34" s="271"/>
      <c r="C34" s="271"/>
      <c r="D34" s="271"/>
      <c r="E34" s="271"/>
      <c r="F34" s="271"/>
      <c r="G34" s="14">
        <v>27</v>
      </c>
      <c r="H34" s="31">
        <v>0</v>
      </c>
      <c r="I34" s="31">
        <v>0</v>
      </c>
      <c r="J34" s="31">
        <v>0</v>
      </c>
      <c r="K34" s="31">
        <v>0</v>
      </c>
    </row>
    <row r="35" spans="1:11" x14ac:dyDescent="0.2">
      <c r="A35" s="271" t="s">
        <v>194</v>
      </c>
      <c r="B35" s="271"/>
      <c r="C35" s="271"/>
      <c r="D35" s="271"/>
      <c r="E35" s="271"/>
      <c r="F35" s="271"/>
      <c r="G35" s="14">
        <v>28</v>
      </c>
      <c r="H35" s="31">
        <v>5000000</v>
      </c>
      <c r="I35" s="31">
        <v>5000000</v>
      </c>
      <c r="J35" s="31">
        <v>7000000</v>
      </c>
      <c r="K35" s="31">
        <v>7000000</v>
      </c>
    </row>
    <row r="36" spans="1:11" x14ac:dyDescent="0.2">
      <c r="A36" s="238" t="s">
        <v>195</v>
      </c>
      <c r="B36" s="238"/>
      <c r="C36" s="238"/>
      <c r="D36" s="238"/>
      <c r="E36" s="238"/>
      <c r="F36" s="238"/>
      <c r="G36" s="14">
        <v>29</v>
      </c>
      <c r="H36" s="31">
        <v>0</v>
      </c>
      <c r="I36" s="31">
        <v>0</v>
      </c>
      <c r="J36" s="31">
        <v>0</v>
      </c>
      <c r="K36" s="31">
        <v>0</v>
      </c>
    </row>
    <row r="37" spans="1:11" x14ac:dyDescent="0.2">
      <c r="A37" s="269" t="s">
        <v>414</v>
      </c>
      <c r="B37" s="270"/>
      <c r="C37" s="270"/>
      <c r="D37" s="270"/>
      <c r="E37" s="270"/>
      <c r="F37" s="270"/>
      <c r="G37" s="15">
        <v>30</v>
      </c>
      <c r="H37" s="115">
        <f>SUM(H38:H47)</f>
        <v>354000000</v>
      </c>
      <c r="I37" s="115">
        <f>SUM(I38:I47)</f>
        <v>33000000</v>
      </c>
      <c r="J37" s="115">
        <f>SUM(J38:J47)</f>
        <v>319000000</v>
      </c>
      <c r="K37" s="115">
        <f>SUM(K38:K47)</f>
        <v>-34000000</v>
      </c>
    </row>
    <row r="38" spans="1:11" ht="23.45" customHeight="1" x14ac:dyDescent="0.2">
      <c r="A38" s="238" t="s">
        <v>196</v>
      </c>
      <c r="B38" s="238"/>
      <c r="C38" s="238"/>
      <c r="D38" s="238"/>
      <c r="E38" s="238"/>
      <c r="F38" s="238"/>
      <c r="G38" s="14">
        <v>31</v>
      </c>
      <c r="H38" s="31">
        <v>44000000</v>
      </c>
      <c r="I38" s="31">
        <v>0</v>
      </c>
      <c r="J38" s="31">
        <v>63000000</v>
      </c>
      <c r="K38" s="31">
        <v>3000000</v>
      </c>
    </row>
    <row r="39" spans="1:11" ht="25.15" customHeight="1" x14ac:dyDescent="0.2">
      <c r="A39" s="238" t="s">
        <v>197</v>
      </c>
      <c r="B39" s="238"/>
      <c r="C39" s="238"/>
      <c r="D39" s="238"/>
      <c r="E39" s="238"/>
      <c r="F39" s="238"/>
      <c r="G39" s="14">
        <v>32</v>
      </c>
      <c r="H39" s="31">
        <v>0</v>
      </c>
      <c r="I39" s="31">
        <v>0</v>
      </c>
      <c r="J39" s="31">
        <v>0</v>
      </c>
      <c r="K39" s="31">
        <v>0</v>
      </c>
    </row>
    <row r="40" spans="1:11" ht="25.15" customHeight="1" x14ac:dyDescent="0.2">
      <c r="A40" s="238" t="s">
        <v>198</v>
      </c>
      <c r="B40" s="238"/>
      <c r="C40" s="238"/>
      <c r="D40" s="238"/>
      <c r="E40" s="238"/>
      <c r="F40" s="238"/>
      <c r="G40" s="14">
        <v>33</v>
      </c>
      <c r="H40" s="31">
        <v>0</v>
      </c>
      <c r="I40" s="31">
        <v>0</v>
      </c>
      <c r="J40" s="31">
        <v>0</v>
      </c>
      <c r="K40" s="31">
        <v>0</v>
      </c>
    </row>
    <row r="41" spans="1:11" ht="25.15" customHeight="1" x14ac:dyDescent="0.2">
      <c r="A41" s="238" t="s">
        <v>199</v>
      </c>
      <c r="B41" s="238"/>
      <c r="C41" s="238"/>
      <c r="D41" s="238"/>
      <c r="E41" s="238"/>
      <c r="F41" s="238"/>
      <c r="G41" s="14">
        <v>34</v>
      </c>
      <c r="H41" s="31">
        <v>25000000</v>
      </c>
      <c r="I41" s="31">
        <v>6000000</v>
      </c>
      <c r="J41" s="31">
        <v>17000000</v>
      </c>
      <c r="K41" s="31">
        <v>4000000</v>
      </c>
    </row>
    <row r="42" spans="1:11" ht="25.15" customHeight="1" x14ac:dyDescent="0.2">
      <c r="A42" s="238" t="s">
        <v>200</v>
      </c>
      <c r="B42" s="238"/>
      <c r="C42" s="238"/>
      <c r="D42" s="238"/>
      <c r="E42" s="238"/>
      <c r="F42" s="238"/>
      <c r="G42" s="14">
        <v>35</v>
      </c>
      <c r="H42" s="31">
        <v>1000000</v>
      </c>
      <c r="I42" s="31">
        <v>0</v>
      </c>
      <c r="J42" s="31">
        <v>1000000</v>
      </c>
      <c r="K42" s="31">
        <v>-1000000</v>
      </c>
    </row>
    <row r="43" spans="1:11" x14ac:dyDescent="0.2">
      <c r="A43" s="238" t="s">
        <v>201</v>
      </c>
      <c r="B43" s="238"/>
      <c r="C43" s="238"/>
      <c r="D43" s="238"/>
      <c r="E43" s="238"/>
      <c r="F43" s="238"/>
      <c r="G43" s="14">
        <v>36</v>
      </c>
      <c r="H43" s="31">
        <v>169000000</v>
      </c>
      <c r="I43" s="31">
        <v>0</v>
      </c>
      <c r="J43" s="31">
        <v>9000000</v>
      </c>
      <c r="K43" s="31">
        <v>0</v>
      </c>
    </row>
    <row r="44" spans="1:11" x14ac:dyDescent="0.2">
      <c r="A44" s="238" t="s">
        <v>202</v>
      </c>
      <c r="B44" s="238"/>
      <c r="C44" s="238"/>
      <c r="D44" s="238"/>
      <c r="E44" s="238"/>
      <c r="F44" s="238"/>
      <c r="G44" s="14">
        <v>37</v>
      </c>
      <c r="H44" s="31">
        <v>1000000</v>
      </c>
      <c r="I44" s="31">
        <v>0</v>
      </c>
      <c r="J44" s="31">
        <v>7000000</v>
      </c>
      <c r="K44" s="31">
        <v>4000000</v>
      </c>
    </row>
    <row r="45" spans="1:11" x14ac:dyDescent="0.2">
      <c r="A45" s="238" t="s">
        <v>203</v>
      </c>
      <c r="B45" s="238"/>
      <c r="C45" s="238"/>
      <c r="D45" s="238"/>
      <c r="E45" s="238"/>
      <c r="F45" s="238"/>
      <c r="G45" s="14">
        <v>38</v>
      </c>
      <c r="H45" s="31">
        <v>98000000</v>
      </c>
      <c r="I45" s="31">
        <v>28000000</v>
      </c>
      <c r="J45" s="31">
        <v>144000000</v>
      </c>
      <c r="K45" s="31">
        <v>-92000000</v>
      </c>
    </row>
    <row r="46" spans="1:11" x14ac:dyDescent="0.2">
      <c r="A46" s="238" t="s">
        <v>204</v>
      </c>
      <c r="B46" s="238"/>
      <c r="C46" s="238"/>
      <c r="D46" s="238"/>
      <c r="E46" s="238"/>
      <c r="F46" s="238"/>
      <c r="G46" s="14">
        <v>39</v>
      </c>
      <c r="H46" s="31">
        <v>0</v>
      </c>
      <c r="I46" s="31">
        <v>0</v>
      </c>
      <c r="J46" s="31">
        <v>0</v>
      </c>
      <c r="K46" s="31">
        <v>0</v>
      </c>
    </row>
    <row r="47" spans="1:11" x14ac:dyDescent="0.2">
      <c r="A47" s="238" t="s">
        <v>205</v>
      </c>
      <c r="B47" s="238"/>
      <c r="C47" s="238"/>
      <c r="D47" s="238"/>
      <c r="E47" s="238"/>
      <c r="F47" s="238"/>
      <c r="G47" s="14">
        <v>40</v>
      </c>
      <c r="H47" s="31">
        <v>16000000</v>
      </c>
      <c r="I47" s="31">
        <v>-1000000</v>
      </c>
      <c r="J47" s="31">
        <v>78000000</v>
      </c>
      <c r="K47" s="31">
        <v>48000000</v>
      </c>
    </row>
    <row r="48" spans="1:11" x14ac:dyDescent="0.2">
      <c r="A48" s="269" t="s">
        <v>415</v>
      </c>
      <c r="B48" s="270"/>
      <c r="C48" s="270"/>
      <c r="D48" s="270"/>
      <c r="E48" s="270"/>
      <c r="F48" s="270"/>
      <c r="G48" s="15">
        <v>41</v>
      </c>
      <c r="H48" s="115">
        <f>SUM(H49:H55)</f>
        <v>242000000</v>
      </c>
      <c r="I48" s="115">
        <f>SUM(I49:I55)</f>
        <v>69000000</v>
      </c>
      <c r="J48" s="115">
        <f>SUM(J49:J55)</f>
        <v>354000000</v>
      </c>
      <c r="K48" s="115">
        <f>SUM(K49:K55)</f>
        <v>-3000000</v>
      </c>
    </row>
    <row r="49" spans="1:11" ht="25.15" customHeight="1" x14ac:dyDescent="0.2">
      <c r="A49" s="238" t="s">
        <v>206</v>
      </c>
      <c r="B49" s="238"/>
      <c r="C49" s="238"/>
      <c r="D49" s="238"/>
      <c r="E49" s="238"/>
      <c r="F49" s="238"/>
      <c r="G49" s="14">
        <v>42</v>
      </c>
      <c r="H49" s="31">
        <v>4000000</v>
      </c>
      <c r="I49" s="31">
        <v>1000000</v>
      </c>
      <c r="J49" s="31">
        <v>5000000</v>
      </c>
      <c r="K49" s="31">
        <v>2000000</v>
      </c>
    </row>
    <row r="50" spans="1:11" ht="24" customHeight="1" x14ac:dyDescent="0.2">
      <c r="A50" s="265" t="s">
        <v>207</v>
      </c>
      <c r="B50" s="265"/>
      <c r="C50" s="265"/>
      <c r="D50" s="265"/>
      <c r="E50" s="265"/>
      <c r="F50" s="265"/>
      <c r="G50" s="14">
        <v>43</v>
      </c>
      <c r="H50" s="31">
        <v>1000000</v>
      </c>
      <c r="I50" s="31">
        <v>-1000000</v>
      </c>
      <c r="J50" s="31">
        <v>1000000</v>
      </c>
      <c r="K50" s="31">
        <v>1000000</v>
      </c>
    </row>
    <row r="51" spans="1:11" x14ac:dyDescent="0.2">
      <c r="A51" s="265" t="s">
        <v>208</v>
      </c>
      <c r="B51" s="265"/>
      <c r="C51" s="265"/>
      <c r="D51" s="265"/>
      <c r="E51" s="265"/>
      <c r="F51" s="265"/>
      <c r="G51" s="14">
        <v>44</v>
      </c>
      <c r="H51" s="31">
        <v>103000000</v>
      </c>
      <c r="I51" s="31">
        <v>25000000</v>
      </c>
      <c r="J51" s="31">
        <v>99000000</v>
      </c>
      <c r="K51" s="31">
        <v>25000000</v>
      </c>
    </row>
    <row r="52" spans="1:11" x14ac:dyDescent="0.2">
      <c r="A52" s="265" t="s">
        <v>209</v>
      </c>
      <c r="B52" s="265"/>
      <c r="C52" s="265"/>
      <c r="D52" s="265"/>
      <c r="E52" s="265"/>
      <c r="F52" s="265"/>
      <c r="G52" s="14">
        <v>45</v>
      </c>
      <c r="H52" s="31">
        <v>133000000</v>
      </c>
      <c r="I52" s="31">
        <v>44000000</v>
      </c>
      <c r="J52" s="31">
        <v>240000000</v>
      </c>
      <c r="K52" s="31">
        <v>-38000000</v>
      </c>
    </row>
    <row r="53" spans="1:11" x14ac:dyDescent="0.2">
      <c r="A53" s="265" t="s">
        <v>210</v>
      </c>
      <c r="B53" s="265"/>
      <c r="C53" s="265"/>
      <c r="D53" s="265"/>
      <c r="E53" s="265"/>
      <c r="F53" s="265"/>
      <c r="G53" s="14">
        <v>46</v>
      </c>
      <c r="H53" s="31">
        <v>0</v>
      </c>
      <c r="I53" s="31">
        <v>0</v>
      </c>
      <c r="J53" s="31">
        <v>0</v>
      </c>
      <c r="K53" s="31">
        <v>0</v>
      </c>
    </row>
    <row r="54" spans="1:11" x14ac:dyDescent="0.2">
      <c r="A54" s="265" t="s">
        <v>211</v>
      </c>
      <c r="B54" s="265"/>
      <c r="C54" s="265"/>
      <c r="D54" s="265"/>
      <c r="E54" s="265"/>
      <c r="F54" s="265"/>
      <c r="G54" s="14">
        <v>47</v>
      </c>
      <c r="H54" s="31">
        <v>0</v>
      </c>
      <c r="I54" s="31">
        <v>0</v>
      </c>
      <c r="J54" s="31">
        <v>0</v>
      </c>
      <c r="K54" s="31">
        <v>0</v>
      </c>
    </row>
    <row r="55" spans="1:11" x14ac:dyDescent="0.2">
      <c r="A55" s="265" t="s">
        <v>212</v>
      </c>
      <c r="B55" s="265"/>
      <c r="C55" s="265"/>
      <c r="D55" s="265"/>
      <c r="E55" s="265"/>
      <c r="F55" s="265"/>
      <c r="G55" s="14">
        <v>48</v>
      </c>
      <c r="H55" s="31">
        <v>1000000</v>
      </c>
      <c r="I55" s="31">
        <v>0</v>
      </c>
      <c r="J55" s="31">
        <v>9000000</v>
      </c>
      <c r="K55" s="31">
        <v>7000000</v>
      </c>
    </row>
    <row r="56" spans="1:11" ht="22.15" customHeight="1" x14ac:dyDescent="0.2">
      <c r="A56" s="274" t="s">
        <v>213</v>
      </c>
      <c r="B56" s="274"/>
      <c r="C56" s="274"/>
      <c r="D56" s="274"/>
      <c r="E56" s="274"/>
      <c r="F56" s="274"/>
      <c r="G56" s="14">
        <v>49</v>
      </c>
      <c r="H56" s="31">
        <v>0</v>
      </c>
      <c r="I56" s="31">
        <v>0</v>
      </c>
      <c r="J56" s="31">
        <v>0</v>
      </c>
      <c r="K56" s="31">
        <v>0</v>
      </c>
    </row>
    <row r="57" spans="1:11" x14ac:dyDescent="0.2">
      <c r="A57" s="274" t="s">
        <v>214</v>
      </c>
      <c r="B57" s="274"/>
      <c r="C57" s="274"/>
      <c r="D57" s="274"/>
      <c r="E57" s="274"/>
      <c r="F57" s="274"/>
      <c r="G57" s="14">
        <v>50</v>
      </c>
      <c r="H57" s="31">
        <v>0</v>
      </c>
      <c r="I57" s="31">
        <v>0</v>
      </c>
      <c r="J57" s="31">
        <v>0</v>
      </c>
      <c r="K57" s="31">
        <v>0</v>
      </c>
    </row>
    <row r="58" spans="1:11" ht="24.6" customHeight="1" x14ac:dyDescent="0.2">
      <c r="A58" s="274" t="s">
        <v>215</v>
      </c>
      <c r="B58" s="274"/>
      <c r="C58" s="274"/>
      <c r="D58" s="274"/>
      <c r="E58" s="274"/>
      <c r="F58" s="274"/>
      <c r="G58" s="14">
        <v>51</v>
      </c>
      <c r="H58" s="31">
        <v>0</v>
      </c>
      <c r="I58" s="31">
        <v>0</v>
      </c>
      <c r="J58" s="31">
        <v>0</v>
      </c>
      <c r="K58" s="31">
        <v>0</v>
      </c>
    </row>
    <row r="59" spans="1:11" x14ac:dyDescent="0.2">
      <c r="A59" s="274" t="s">
        <v>216</v>
      </c>
      <c r="B59" s="274"/>
      <c r="C59" s="274"/>
      <c r="D59" s="274"/>
      <c r="E59" s="274"/>
      <c r="F59" s="274"/>
      <c r="G59" s="14">
        <v>52</v>
      </c>
      <c r="H59" s="31">
        <v>9000000</v>
      </c>
      <c r="I59" s="31">
        <v>9000000</v>
      </c>
      <c r="J59" s="31">
        <v>38000000</v>
      </c>
      <c r="K59" s="31">
        <v>45000000</v>
      </c>
    </row>
    <row r="60" spans="1:11" x14ac:dyDescent="0.2">
      <c r="A60" s="269" t="s">
        <v>416</v>
      </c>
      <c r="B60" s="270"/>
      <c r="C60" s="270"/>
      <c r="D60" s="270"/>
      <c r="E60" s="270"/>
      <c r="F60" s="270"/>
      <c r="G60" s="15">
        <v>53</v>
      </c>
      <c r="H60" s="115">
        <f>H8+H37+H56+H57</f>
        <v>22348000000</v>
      </c>
      <c r="I60" s="115">
        <f t="shared" ref="I60:K60" si="0">I8+I37+I56+I57</f>
        <v>6106000000</v>
      </c>
      <c r="J60" s="115">
        <f t="shared" si="0"/>
        <v>35061000000</v>
      </c>
      <c r="K60" s="115">
        <f t="shared" si="0"/>
        <v>7787000000</v>
      </c>
    </row>
    <row r="61" spans="1:11" x14ac:dyDescent="0.2">
      <c r="A61" s="269" t="s">
        <v>417</v>
      </c>
      <c r="B61" s="270"/>
      <c r="C61" s="270"/>
      <c r="D61" s="270"/>
      <c r="E61" s="270"/>
      <c r="F61" s="270"/>
      <c r="G61" s="15">
        <v>54</v>
      </c>
      <c r="H61" s="115">
        <f>H14+H48+H58+H59</f>
        <v>20859000000</v>
      </c>
      <c r="I61" s="115">
        <f t="shared" ref="I61:K61" si="1">I14+I48+I58+I59</f>
        <v>5790000000</v>
      </c>
      <c r="J61" s="115">
        <f t="shared" si="1"/>
        <v>32063000000</v>
      </c>
      <c r="K61" s="115">
        <f t="shared" si="1"/>
        <v>8073000000</v>
      </c>
    </row>
    <row r="62" spans="1:11" x14ac:dyDescent="0.2">
      <c r="A62" s="269" t="s">
        <v>418</v>
      </c>
      <c r="B62" s="270"/>
      <c r="C62" s="270"/>
      <c r="D62" s="270"/>
      <c r="E62" s="270"/>
      <c r="F62" s="270"/>
      <c r="G62" s="15">
        <v>55</v>
      </c>
      <c r="H62" s="115">
        <f>H60-H61</f>
        <v>1489000000</v>
      </c>
      <c r="I62" s="115">
        <f t="shared" ref="I62:K62" si="2">I60-I61</f>
        <v>316000000</v>
      </c>
      <c r="J62" s="115">
        <f t="shared" si="2"/>
        <v>2998000000</v>
      </c>
      <c r="K62" s="115">
        <f t="shared" si="2"/>
        <v>-286000000</v>
      </c>
    </row>
    <row r="63" spans="1:11" x14ac:dyDescent="0.2">
      <c r="A63" s="268" t="s">
        <v>420</v>
      </c>
      <c r="B63" s="268"/>
      <c r="C63" s="268"/>
      <c r="D63" s="268"/>
      <c r="E63" s="268"/>
      <c r="F63" s="268"/>
      <c r="G63" s="15">
        <v>56</v>
      </c>
      <c r="H63" s="115">
        <f>+IF((H60-H61)&gt;0,(H60-H61),0)</f>
        <v>1489000000</v>
      </c>
      <c r="I63" s="115">
        <f t="shared" ref="I63:K63" si="3">+IF((I60-I61)&gt;0,(I60-I61),0)</f>
        <v>316000000</v>
      </c>
      <c r="J63" s="115">
        <f t="shared" si="3"/>
        <v>2998000000</v>
      </c>
      <c r="K63" s="115">
        <f t="shared" si="3"/>
        <v>0</v>
      </c>
    </row>
    <row r="64" spans="1:11" x14ac:dyDescent="0.2">
      <c r="A64" s="268" t="s">
        <v>419</v>
      </c>
      <c r="B64" s="268"/>
      <c r="C64" s="268"/>
      <c r="D64" s="268"/>
      <c r="E64" s="268"/>
      <c r="F64" s="268"/>
      <c r="G64" s="15">
        <v>57</v>
      </c>
      <c r="H64" s="115">
        <f>+IF((H60-H61)&lt;0,(H60-H61),0)</f>
        <v>0</v>
      </c>
      <c r="I64" s="115">
        <f t="shared" ref="I64:K64" si="4">+IF((I60-I61)&lt;0,(I60-I61),0)</f>
        <v>0</v>
      </c>
      <c r="J64" s="115">
        <f t="shared" si="4"/>
        <v>0</v>
      </c>
      <c r="K64" s="115">
        <f t="shared" si="4"/>
        <v>-286000000</v>
      </c>
    </row>
    <row r="65" spans="1:11" x14ac:dyDescent="0.2">
      <c r="A65" s="274" t="s">
        <v>217</v>
      </c>
      <c r="B65" s="274"/>
      <c r="C65" s="274"/>
      <c r="D65" s="274"/>
      <c r="E65" s="274"/>
      <c r="F65" s="274"/>
      <c r="G65" s="14">
        <v>58</v>
      </c>
      <c r="H65" s="31">
        <f>250000000-1000000-6000000</f>
        <v>243000000</v>
      </c>
      <c r="I65" s="31">
        <f>76000000-6000000</f>
        <v>70000000</v>
      </c>
      <c r="J65" s="31">
        <v>1161000000</v>
      </c>
      <c r="K65" s="31">
        <v>573000000</v>
      </c>
    </row>
    <row r="66" spans="1:11" x14ac:dyDescent="0.2">
      <c r="A66" s="269" t="s">
        <v>421</v>
      </c>
      <c r="B66" s="270"/>
      <c r="C66" s="270"/>
      <c r="D66" s="270"/>
      <c r="E66" s="270"/>
      <c r="F66" s="270"/>
      <c r="G66" s="15">
        <v>59</v>
      </c>
      <c r="H66" s="115">
        <f>H62-H65</f>
        <v>1246000000</v>
      </c>
      <c r="I66" s="115">
        <f t="shared" ref="I66:K66" si="5">I62-I65</f>
        <v>246000000</v>
      </c>
      <c r="J66" s="115">
        <f t="shared" si="5"/>
        <v>1837000000</v>
      </c>
      <c r="K66" s="115">
        <f t="shared" si="5"/>
        <v>-859000000</v>
      </c>
    </row>
    <row r="67" spans="1:11" x14ac:dyDescent="0.2">
      <c r="A67" s="268" t="s">
        <v>422</v>
      </c>
      <c r="B67" s="268"/>
      <c r="C67" s="268"/>
      <c r="D67" s="268"/>
      <c r="E67" s="268"/>
      <c r="F67" s="268"/>
      <c r="G67" s="15">
        <v>60</v>
      </c>
      <c r="H67" s="115">
        <f>+IF((H62-H65)&gt;0,(H62-H65),0)</f>
        <v>1246000000</v>
      </c>
      <c r="I67" s="115">
        <f t="shared" ref="I67:K67" si="6">+IF((I62-I65)&gt;0,(I62-I65),0)</f>
        <v>246000000</v>
      </c>
      <c r="J67" s="115">
        <f t="shared" si="6"/>
        <v>1837000000</v>
      </c>
      <c r="K67" s="115">
        <f t="shared" si="6"/>
        <v>0</v>
      </c>
    </row>
    <row r="68" spans="1:11" x14ac:dyDescent="0.2">
      <c r="A68" s="268" t="s">
        <v>423</v>
      </c>
      <c r="B68" s="268"/>
      <c r="C68" s="268"/>
      <c r="D68" s="268"/>
      <c r="E68" s="268"/>
      <c r="F68" s="268"/>
      <c r="G68" s="15">
        <v>61</v>
      </c>
      <c r="H68" s="115">
        <f>+IF((H62-H65)&lt;0,(H62-H65),0)</f>
        <v>0</v>
      </c>
      <c r="I68" s="115">
        <f t="shared" ref="I68:K68" si="7">+IF((I62-I65)&lt;0,(I62-I65),0)</f>
        <v>0</v>
      </c>
      <c r="J68" s="115">
        <f t="shared" si="7"/>
        <v>0</v>
      </c>
      <c r="K68" s="115">
        <f t="shared" si="7"/>
        <v>-859000000</v>
      </c>
    </row>
    <row r="69" spans="1:11" x14ac:dyDescent="0.2">
      <c r="A69" s="243" t="s">
        <v>218</v>
      </c>
      <c r="B69" s="243"/>
      <c r="C69" s="243"/>
      <c r="D69" s="243"/>
      <c r="E69" s="243"/>
      <c r="F69" s="243"/>
      <c r="G69" s="266"/>
      <c r="H69" s="266"/>
      <c r="I69" s="266"/>
      <c r="J69" s="267"/>
      <c r="K69" s="267"/>
    </row>
    <row r="70" spans="1:11" ht="22.15" customHeight="1" x14ac:dyDescent="0.2">
      <c r="A70" s="269" t="s">
        <v>424</v>
      </c>
      <c r="B70" s="270"/>
      <c r="C70" s="270"/>
      <c r="D70" s="270"/>
      <c r="E70" s="270"/>
      <c r="F70" s="270"/>
      <c r="G70" s="15">
        <v>62</v>
      </c>
      <c r="H70" s="115">
        <f>H71-H72</f>
        <v>0</v>
      </c>
      <c r="I70" s="115">
        <f>I71-I72</f>
        <v>0</v>
      </c>
      <c r="J70" s="115">
        <f>J71-J72</f>
        <v>0</v>
      </c>
      <c r="K70" s="115">
        <f>K71-K72</f>
        <v>0</v>
      </c>
    </row>
    <row r="71" spans="1:11" x14ac:dyDescent="0.2">
      <c r="A71" s="265" t="s">
        <v>219</v>
      </c>
      <c r="B71" s="265"/>
      <c r="C71" s="265"/>
      <c r="D71" s="265"/>
      <c r="E71" s="265"/>
      <c r="F71" s="265"/>
      <c r="G71" s="14">
        <v>63</v>
      </c>
      <c r="H71" s="31">
        <v>0</v>
      </c>
      <c r="I71" s="31">
        <v>0</v>
      </c>
      <c r="J71" s="31">
        <v>0</v>
      </c>
      <c r="K71" s="31">
        <v>0</v>
      </c>
    </row>
    <row r="72" spans="1:11" x14ac:dyDescent="0.2">
      <c r="A72" s="265" t="s">
        <v>220</v>
      </c>
      <c r="B72" s="265"/>
      <c r="C72" s="265"/>
      <c r="D72" s="265"/>
      <c r="E72" s="265"/>
      <c r="F72" s="265"/>
      <c r="G72" s="14">
        <v>64</v>
      </c>
      <c r="H72" s="31">
        <v>0</v>
      </c>
      <c r="I72" s="31">
        <v>0</v>
      </c>
      <c r="J72" s="31">
        <v>0</v>
      </c>
      <c r="K72" s="31">
        <v>0</v>
      </c>
    </row>
    <row r="73" spans="1:11" x14ac:dyDescent="0.2">
      <c r="A73" s="274" t="s">
        <v>221</v>
      </c>
      <c r="B73" s="274"/>
      <c r="C73" s="274"/>
      <c r="D73" s="274"/>
      <c r="E73" s="274"/>
      <c r="F73" s="274"/>
      <c r="G73" s="14">
        <v>65</v>
      </c>
      <c r="H73" s="31">
        <v>0</v>
      </c>
      <c r="I73" s="31">
        <v>0</v>
      </c>
      <c r="J73" s="31">
        <v>0</v>
      </c>
      <c r="K73" s="31">
        <v>0</v>
      </c>
    </row>
    <row r="74" spans="1:11" x14ac:dyDescent="0.2">
      <c r="A74" s="268" t="s">
        <v>425</v>
      </c>
      <c r="B74" s="268"/>
      <c r="C74" s="268"/>
      <c r="D74" s="268"/>
      <c r="E74" s="268"/>
      <c r="F74" s="268"/>
      <c r="G74" s="15">
        <v>66</v>
      </c>
      <c r="H74" s="116">
        <v>0</v>
      </c>
      <c r="I74" s="116">
        <v>0</v>
      </c>
      <c r="J74" s="116">
        <v>0</v>
      </c>
      <c r="K74" s="116">
        <v>0</v>
      </c>
    </row>
    <row r="75" spans="1:11" x14ac:dyDescent="0.2">
      <c r="A75" s="268" t="s">
        <v>426</v>
      </c>
      <c r="B75" s="268"/>
      <c r="C75" s="268"/>
      <c r="D75" s="268"/>
      <c r="E75" s="268"/>
      <c r="F75" s="268"/>
      <c r="G75" s="15">
        <v>67</v>
      </c>
      <c r="H75" s="116">
        <v>0</v>
      </c>
      <c r="I75" s="116">
        <v>0</v>
      </c>
      <c r="J75" s="116">
        <v>0</v>
      </c>
      <c r="K75" s="116">
        <v>0</v>
      </c>
    </row>
    <row r="76" spans="1:11" x14ac:dyDescent="0.2">
      <c r="A76" s="243" t="s">
        <v>222</v>
      </c>
      <c r="B76" s="243"/>
      <c r="C76" s="243"/>
      <c r="D76" s="243"/>
      <c r="E76" s="243"/>
      <c r="F76" s="243"/>
      <c r="G76" s="266"/>
      <c r="H76" s="266"/>
      <c r="I76" s="266"/>
      <c r="J76" s="267"/>
      <c r="K76" s="267"/>
    </row>
    <row r="77" spans="1:11" x14ac:dyDescent="0.2">
      <c r="A77" s="269" t="s">
        <v>427</v>
      </c>
      <c r="B77" s="270"/>
      <c r="C77" s="270"/>
      <c r="D77" s="270"/>
      <c r="E77" s="270"/>
      <c r="F77" s="270"/>
      <c r="G77" s="15">
        <v>68</v>
      </c>
      <c r="H77" s="116"/>
      <c r="I77" s="116"/>
      <c r="J77" s="116"/>
      <c r="K77" s="116"/>
    </row>
    <row r="78" spans="1:11" x14ac:dyDescent="0.2">
      <c r="A78" s="265" t="s">
        <v>428</v>
      </c>
      <c r="B78" s="265"/>
      <c r="C78" s="265"/>
      <c r="D78" s="265"/>
      <c r="E78" s="265"/>
      <c r="F78" s="265"/>
      <c r="G78" s="110">
        <v>69</v>
      </c>
      <c r="H78" s="35">
        <v>0</v>
      </c>
      <c r="I78" s="35">
        <v>0</v>
      </c>
      <c r="J78" s="35">
        <v>0</v>
      </c>
      <c r="K78" s="35">
        <v>0</v>
      </c>
    </row>
    <row r="79" spans="1:11" x14ac:dyDescent="0.2">
      <c r="A79" s="265" t="s">
        <v>429</v>
      </c>
      <c r="B79" s="265"/>
      <c r="C79" s="265"/>
      <c r="D79" s="265"/>
      <c r="E79" s="265"/>
      <c r="F79" s="265"/>
      <c r="G79" s="110">
        <v>70</v>
      </c>
      <c r="H79" s="35">
        <v>0</v>
      </c>
      <c r="I79" s="35">
        <v>0</v>
      </c>
      <c r="J79" s="35">
        <v>0</v>
      </c>
      <c r="K79" s="35">
        <v>0</v>
      </c>
    </row>
    <row r="80" spans="1:11" x14ac:dyDescent="0.2">
      <c r="A80" s="269" t="s">
        <v>430</v>
      </c>
      <c r="B80" s="270"/>
      <c r="C80" s="270"/>
      <c r="D80" s="270"/>
      <c r="E80" s="270"/>
      <c r="F80" s="270"/>
      <c r="G80" s="15">
        <v>71</v>
      </c>
      <c r="H80" s="116">
        <v>0</v>
      </c>
      <c r="I80" s="116">
        <v>0</v>
      </c>
      <c r="J80" s="116">
        <v>0</v>
      </c>
      <c r="K80" s="116">
        <v>0</v>
      </c>
    </row>
    <row r="81" spans="1:11" x14ac:dyDescent="0.2">
      <c r="A81" s="269" t="s">
        <v>431</v>
      </c>
      <c r="B81" s="270"/>
      <c r="C81" s="270"/>
      <c r="D81" s="270"/>
      <c r="E81" s="270"/>
      <c r="F81" s="270"/>
      <c r="G81" s="15">
        <v>72</v>
      </c>
      <c r="H81" s="116">
        <v>0</v>
      </c>
      <c r="I81" s="116">
        <v>0</v>
      </c>
      <c r="J81" s="116">
        <v>0</v>
      </c>
      <c r="K81" s="116">
        <v>0</v>
      </c>
    </row>
    <row r="82" spans="1:11" x14ac:dyDescent="0.2">
      <c r="A82" s="268" t="s">
        <v>432</v>
      </c>
      <c r="B82" s="268"/>
      <c r="C82" s="268"/>
      <c r="D82" s="268"/>
      <c r="E82" s="268"/>
      <c r="F82" s="268"/>
      <c r="G82" s="15">
        <v>73</v>
      </c>
      <c r="H82" s="116">
        <v>0</v>
      </c>
      <c r="I82" s="116">
        <v>0</v>
      </c>
      <c r="J82" s="116">
        <v>0</v>
      </c>
      <c r="K82" s="116">
        <v>0</v>
      </c>
    </row>
    <row r="83" spans="1:11" x14ac:dyDescent="0.2">
      <c r="A83" s="268" t="s">
        <v>433</v>
      </c>
      <c r="B83" s="268"/>
      <c r="C83" s="268"/>
      <c r="D83" s="268"/>
      <c r="E83" s="268"/>
      <c r="F83" s="268"/>
      <c r="G83" s="15">
        <v>74</v>
      </c>
      <c r="H83" s="116">
        <v>0</v>
      </c>
      <c r="I83" s="116">
        <v>0</v>
      </c>
      <c r="J83" s="116">
        <v>0</v>
      </c>
      <c r="K83" s="116">
        <v>0</v>
      </c>
    </row>
    <row r="84" spans="1:11" x14ac:dyDescent="0.2">
      <c r="A84" s="243" t="s">
        <v>223</v>
      </c>
      <c r="B84" s="243"/>
      <c r="C84" s="243"/>
      <c r="D84" s="243"/>
      <c r="E84" s="243"/>
      <c r="F84" s="243"/>
      <c r="G84" s="266"/>
      <c r="H84" s="266"/>
      <c r="I84" s="266"/>
      <c r="J84" s="267"/>
      <c r="K84" s="267"/>
    </row>
    <row r="85" spans="1:11" x14ac:dyDescent="0.2">
      <c r="A85" s="259" t="s">
        <v>434</v>
      </c>
      <c r="B85" s="260"/>
      <c r="C85" s="260"/>
      <c r="D85" s="260"/>
      <c r="E85" s="260"/>
      <c r="F85" s="260"/>
      <c r="G85" s="15">
        <v>75</v>
      </c>
      <c r="H85" s="117">
        <f>H86+H87</f>
        <v>0</v>
      </c>
      <c r="I85" s="117">
        <f>I86+I87</f>
        <v>0</v>
      </c>
      <c r="J85" s="117">
        <f>J86+J87</f>
        <v>0</v>
      </c>
      <c r="K85" s="117">
        <f>K86+K87</f>
        <v>0</v>
      </c>
    </row>
    <row r="86" spans="1:11" x14ac:dyDescent="0.2">
      <c r="A86" s="261" t="s">
        <v>224</v>
      </c>
      <c r="B86" s="261"/>
      <c r="C86" s="261"/>
      <c r="D86" s="261"/>
      <c r="E86" s="261"/>
      <c r="F86" s="261"/>
      <c r="G86" s="14">
        <v>76</v>
      </c>
      <c r="H86" s="36">
        <v>0</v>
      </c>
      <c r="I86" s="36">
        <v>0</v>
      </c>
      <c r="J86" s="36">
        <v>0</v>
      </c>
      <c r="K86" s="36">
        <v>0</v>
      </c>
    </row>
    <row r="87" spans="1:11" x14ac:dyDescent="0.2">
      <c r="A87" s="261" t="s">
        <v>225</v>
      </c>
      <c r="B87" s="261"/>
      <c r="C87" s="261"/>
      <c r="D87" s="261"/>
      <c r="E87" s="261"/>
      <c r="F87" s="261"/>
      <c r="G87" s="14">
        <v>77</v>
      </c>
      <c r="H87" s="36">
        <v>0</v>
      </c>
      <c r="I87" s="36">
        <v>0</v>
      </c>
      <c r="J87" s="36">
        <v>0</v>
      </c>
      <c r="K87" s="36">
        <v>0</v>
      </c>
    </row>
    <row r="88" spans="1:11" x14ac:dyDescent="0.2">
      <c r="A88" s="272" t="s">
        <v>226</v>
      </c>
      <c r="B88" s="272"/>
      <c r="C88" s="272"/>
      <c r="D88" s="272"/>
      <c r="E88" s="272"/>
      <c r="F88" s="272"/>
      <c r="G88" s="273"/>
      <c r="H88" s="273"/>
      <c r="I88" s="273"/>
      <c r="J88" s="267"/>
      <c r="K88" s="267"/>
    </row>
    <row r="89" spans="1:11" x14ac:dyDescent="0.2">
      <c r="A89" s="239" t="s">
        <v>227</v>
      </c>
      <c r="B89" s="239"/>
      <c r="C89" s="239"/>
      <c r="D89" s="239"/>
      <c r="E89" s="239"/>
      <c r="F89" s="239"/>
      <c r="G89" s="14">
        <v>78</v>
      </c>
      <c r="H89" s="36">
        <f>1273000000-27000000</f>
        <v>1246000000</v>
      </c>
      <c r="I89" s="36">
        <f>269000000-23000000</f>
        <v>246000000</v>
      </c>
      <c r="J89" s="36">
        <v>1837000000</v>
      </c>
      <c r="K89" s="36">
        <f>-886000000+27000000</f>
        <v>-859000000</v>
      </c>
    </row>
    <row r="90" spans="1:11" ht="24" customHeight="1" x14ac:dyDescent="0.2">
      <c r="A90" s="240" t="s">
        <v>435</v>
      </c>
      <c r="B90" s="240"/>
      <c r="C90" s="240"/>
      <c r="D90" s="240"/>
      <c r="E90" s="240"/>
      <c r="F90" s="240"/>
      <c r="G90" s="15">
        <v>79</v>
      </c>
      <c r="H90" s="117">
        <f>H91+H98</f>
        <v>100000000</v>
      </c>
      <c r="I90" s="117">
        <f t="shared" ref="I90:K90" si="8">I91+I98</f>
        <v>36000000</v>
      </c>
      <c r="J90" s="117">
        <f t="shared" si="8"/>
        <v>80000000</v>
      </c>
      <c r="K90" s="117">
        <f t="shared" si="8"/>
        <v>-38000000</v>
      </c>
    </row>
    <row r="91" spans="1:11" ht="24" customHeight="1" x14ac:dyDescent="0.2">
      <c r="A91" s="240" t="s">
        <v>436</v>
      </c>
      <c r="B91" s="240"/>
      <c r="C91" s="240"/>
      <c r="D91" s="240"/>
      <c r="E91" s="240"/>
      <c r="F91" s="240"/>
      <c r="G91" s="15">
        <v>80</v>
      </c>
      <c r="H91" s="117">
        <f>SUM(H92:H96)</f>
        <v>-3000000</v>
      </c>
      <c r="I91" s="117">
        <f>SUM(I92:I96)</f>
        <v>-3000000</v>
      </c>
      <c r="J91" s="117">
        <f>SUM(J92:J96)</f>
        <v>2000000</v>
      </c>
      <c r="K91" s="117">
        <f>SUM(K92:K96)</f>
        <v>2000000</v>
      </c>
    </row>
    <row r="92" spans="1:11" ht="24.75" customHeight="1" x14ac:dyDescent="0.2">
      <c r="A92" s="262" t="s">
        <v>437</v>
      </c>
      <c r="B92" s="263"/>
      <c r="C92" s="263"/>
      <c r="D92" s="263"/>
      <c r="E92" s="263"/>
      <c r="F92" s="264"/>
      <c r="G92" s="14">
        <v>81</v>
      </c>
      <c r="H92" s="36">
        <v>0</v>
      </c>
      <c r="I92" s="36">
        <v>0</v>
      </c>
      <c r="J92" s="36">
        <v>0</v>
      </c>
      <c r="K92" s="36">
        <v>0</v>
      </c>
    </row>
    <row r="93" spans="1:11" ht="22.15" customHeight="1" x14ac:dyDescent="0.2">
      <c r="A93" s="265" t="s">
        <v>438</v>
      </c>
      <c r="B93" s="265"/>
      <c r="C93" s="265"/>
      <c r="D93" s="265"/>
      <c r="E93" s="265"/>
      <c r="F93" s="265"/>
      <c r="G93" s="14">
        <v>82</v>
      </c>
      <c r="H93" s="36">
        <v>0</v>
      </c>
      <c r="I93" s="36">
        <v>0</v>
      </c>
      <c r="J93" s="36">
        <v>0</v>
      </c>
      <c r="K93" s="36">
        <v>0</v>
      </c>
    </row>
    <row r="94" spans="1:11" ht="22.15" customHeight="1" x14ac:dyDescent="0.2">
      <c r="A94" s="265" t="s">
        <v>439</v>
      </c>
      <c r="B94" s="265"/>
      <c r="C94" s="265"/>
      <c r="D94" s="265"/>
      <c r="E94" s="265"/>
      <c r="F94" s="265"/>
      <c r="G94" s="14">
        <v>83</v>
      </c>
      <c r="H94" s="36">
        <v>0</v>
      </c>
      <c r="I94" s="36">
        <v>0</v>
      </c>
      <c r="J94" s="36">
        <v>0</v>
      </c>
      <c r="K94" s="36">
        <v>0</v>
      </c>
    </row>
    <row r="95" spans="1:11" ht="22.15" customHeight="1" x14ac:dyDescent="0.2">
      <c r="A95" s="265" t="s">
        <v>440</v>
      </c>
      <c r="B95" s="265"/>
      <c r="C95" s="265"/>
      <c r="D95" s="265"/>
      <c r="E95" s="265"/>
      <c r="F95" s="265"/>
      <c r="G95" s="14">
        <v>84</v>
      </c>
      <c r="H95" s="36">
        <v>-3000000</v>
      </c>
      <c r="I95" s="36">
        <v>-3000000</v>
      </c>
      <c r="J95" s="36">
        <v>2000000</v>
      </c>
      <c r="K95" s="36">
        <v>2000000</v>
      </c>
    </row>
    <row r="96" spans="1:11" ht="22.15" customHeight="1" x14ac:dyDescent="0.2">
      <c r="A96" s="265" t="s">
        <v>441</v>
      </c>
      <c r="B96" s="265"/>
      <c r="C96" s="265"/>
      <c r="D96" s="265"/>
      <c r="E96" s="265"/>
      <c r="F96" s="265"/>
      <c r="G96" s="14">
        <v>85</v>
      </c>
      <c r="H96" s="36">
        <v>0</v>
      </c>
      <c r="I96" s="36">
        <v>0</v>
      </c>
      <c r="J96" s="36">
        <v>0</v>
      </c>
      <c r="K96" s="36">
        <v>0</v>
      </c>
    </row>
    <row r="97" spans="1:11" ht="22.15" customHeight="1" x14ac:dyDescent="0.2">
      <c r="A97" s="265" t="s">
        <v>442</v>
      </c>
      <c r="B97" s="265"/>
      <c r="C97" s="265"/>
      <c r="D97" s="265"/>
      <c r="E97" s="265"/>
      <c r="F97" s="265"/>
      <c r="G97" s="14">
        <v>86</v>
      </c>
      <c r="H97" s="36">
        <v>0</v>
      </c>
      <c r="I97" s="36">
        <v>0</v>
      </c>
      <c r="J97" s="36">
        <v>0</v>
      </c>
      <c r="K97" s="36">
        <v>0</v>
      </c>
    </row>
    <row r="98" spans="1:11" ht="22.15" customHeight="1" x14ac:dyDescent="0.2">
      <c r="A98" s="268" t="s">
        <v>443</v>
      </c>
      <c r="B98" s="268"/>
      <c r="C98" s="268"/>
      <c r="D98" s="268"/>
      <c r="E98" s="268"/>
      <c r="F98" s="268"/>
      <c r="G98" s="15">
        <v>87</v>
      </c>
      <c r="H98" s="118">
        <f>SUM(H99:H106)</f>
        <v>103000000</v>
      </c>
      <c r="I98" s="118">
        <f>SUM(I99:I106)</f>
        <v>39000000</v>
      </c>
      <c r="J98" s="118">
        <f t="shared" ref="J98:K98" si="9">SUM(J99:J106)</f>
        <v>78000000</v>
      </c>
      <c r="K98" s="118">
        <f t="shared" si="9"/>
        <v>-40000000</v>
      </c>
    </row>
    <row r="99" spans="1:11" ht="14.25" customHeight="1" x14ac:dyDescent="0.2">
      <c r="A99" s="265" t="s">
        <v>444</v>
      </c>
      <c r="B99" s="265"/>
      <c r="C99" s="265"/>
      <c r="D99" s="265"/>
      <c r="E99" s="265"/>
      <c r="F99" s="265"/>
      <c r="G99" s="14">
        <v>88</v>
      </c>
      <c r="H99" s="36">
        <f>44000000-1000000</f>
        <v>43000000</v>
      </c>
      <c r="I99" s="36">
        <v>15000000</v>
      </c>
      <c r="J99" s="36">
        <v>4000000</v>
      </c>
      <c r="K99" s="36">
        <v>-70000000</v>
      </c>
    </row>
    <row r="100" spans="1:11" ht="24" customHeight="1" x14ac:dyDescent="0.2">
      <c r="A100" s="265" t="s">
        <v>445</v>
      </c>
      <c r="B100" s="265"/>
      <c r="C100" s="265"/>
      <c r="D100" s="265"/>
      <c r="E100" s="265"/>
      <c r="F100" s="265"/>
      <c r="G100" s="14">
        <v>89</v>
      </c>
      <c r="H100" s="36">
        <f>78000000-18000000</f>
        <v>60000000</v>
      </c>
      <c r="I100" s="36">
        <f>42000000-18000000</f>
        <v>24000000</v>
      </c>
      <c r="J100" s="36">
        <f>157000000-83000000</f>
        <v>74000000</v>
      </c>
      <c r="K100" s="36">
        <f>113000000-83000000</f>
        <v>30000000</v>
      </c>
    </row>
    <row r="101" spans="1:11" x14ac:dyDescent="0.2">
      <c r="A101" s="265" t="s">
        <v>446</v>
      </c>
      <c r="B101" s="265"/>
      <c r="C101" s="265"/>
      <c r="D101" s="265"/>
      <c r="E101" s="265"/>
      <c r="F101" s="265"/>
      <c r="G101" s="14">
        <v>90</v>
      </c>
      <c r="H101" s="36">
        <v>0</v>
      </c>
      <c r="I101" s="36">
        <v>0</v>
      </c>
      <c r="J101" s="36">
        <v>0</v>
      </c>
      <c r="K101" s="36">
        <v>0</v>
      </c>
    </row>
    <row r="102" spans="1:11" ht="27.75" customHeight="1" x14ac:dyDescent="0.2">
      <c r="A102" s="238" t="s">
        <v>447</v>
      </c>
      <c r="B102" s="238"/>
      <c r="C102" s="238"/>
      <c r="D102" s="238"/>
      <c r="E102" s="238"/>
      <c r="F102" s="238"/>
      <c r="G102" s="14">
        <v>91</v>
      </c>
      <c r="H102" s="36">
        <v>0</v>
      </c>
      <c r="I102" s="36">
        <v>0</v>
      </c>
      <c r="J102" s="36">
        <v>0</v>
      </c>
      <c r="K102" s="36">
        <v>0</v>
      </c>
    </row>
    <row r="103" spans="1:11" ht="27.75" customHeight="1" x14ac:dyDescent="0.2">
      <c r="A103" s="238" t="s">
        <v>448</v>
      </c>
      <c r="B103" s="238"/>
      <c r="C103" s="238"/>
      <c r="D103" s="238"/>
      <c r="E103" s="238"/>
      <c r="F103" s="238"/>
      <c r="G103" s="14">
        <v>92</v>
      </c>
      <c r="H103" s="36">
        <v>0</v>
      </c>
      <c r="I103" s="36">
        <v>0</v>
      </c>
      <c r="J103" s="36">
        <v>0</v>
      </c>
      <c r="K103" s="36">
        <v>0</v>
      </c>
    </row>
    <row r="104" spans="1:11" ht="14.25" customHeight="1" x14ac:dyDescent="0.2">
      <c r="A104" s="238" t="s">
        <v>449</v>
      </c>
      <c r="B104" s="238"/>
      <c r="C104" s="238"/>
      <c r="D104" s="238"/>
      <c r="E104" s="238"/>
      <c r="F104" s="238"/>
      <c r="G104" s="14">
        <v>93</v>
      </c>
      <c r="H104" s="36">
        <v>0</v>
      </c>
      <c r="I104" s="36">
        <v>0</v>
      </c>
      <c r="J104" s="36">
        <v>0</v>
      </c>
      <c r="K104" s="36">
        <v>0</v>
      </c>
    </row>
    <row r="105" spans="1:11" ht="15.75" customHeight="1" x14ac:dyDescent="0.2">
      <c r="A105" s="238" t="s">
        <v>450</v>
      </c>
      <c r="B105" s="238"/>
      <c r="C105" s="238"/>
      <c r="D105" s="238"/>
      <c r="E105" s="238"/>
      <c r="F105" s="238"/>
      <c r="G105" s="14">
        <v>94</v>
      </c>
      <c r="H105" s="36">
        <v>0</v>
      </c>
      <c r="I105" s="36">
        <v>0</v>
      </c>
      <c r="J105" s="36">
        <v>0</v>
      </c>
      <c r="K105" s="36">
        <v>0</v>
      </c>
    </row>
    <row r="106" spans="1:11" ht="17.25" customHeight="1" x14ac:dyDescent="0.2">
      <c r="A106" s="238" t="s">
        <v>451</v>
      </c>
      <c r="B106" s="238"/>
      <c r="C106" s="238"/>
      <c r="D106" s="238"/>
      <c r="E106" s="238"/>
      <c r="F106" s="238"/>
      <c r="G106" s="14">
        <v>95</v>
      </c>
      <c r="H106" s="36">
        <v>0</v>
      </c>
      <c r="I106" s="36">
        <v>0</v>
      </c>
      <c r="J106" s="36">
        <v>0</v>
      </c>
      <c r="K106" s="36">
        <v>0</v>
      </c>
    </row>
    <row r="107" spans="1:11" ht="27.75" customHeight="1" x14ac:dyDescent="0.2">
      <c r="A107" s="238" t="s">
        <v>452</v>
      </c>
      <c r="B107" s="238"/>
      <c r="C107" s="238"/>
      <c r="D107" s="238"/>
      <c r="E107" s="238"/>
      <c r="F107" s="238"/>
      <c r="G107" s="14">
        <v>96</v>
      </c>
      <c r="H107" s="36">
        <v>0</v>
      </c>
      <c r="I107" s="36">
        <v>0</v>
      </c>
      <c r="J107" s="36">
        <v>0</v>
      </c>
      <c r="K107" s="36">
        <v>0</v>
      </c>
    </row>
    <row r="108" spans="1:11" ht="22.9" customHeight="1" x14ac:dyDescent="0.2">
      <c r="A108" s="240" t="s">
        <v>453</v>
      </c>
      <c r="B108" s="240"/>
      <c r="C108" s="240"/>
      <c r="D108" s="240"/>
      <c r="E108" s="240"/>
      <c r="F108" s="240"/>
      <c r="G108" s="15">
        <v>97</v>
      </c>
      <c r="H108" s="117">
        <f>H91+H98-H107-H97</f>
        <v>100000000</v>
      </c>
      <c r="I108" s="117">
        <f>I91+I98-I107-I97</f>
        <v>36000000</v>
      </c>
      <c r="J108" s="117">
        <f t="shared" ref="J108:K108" si="10">J91+J98-J107-J97</f>
        <v>80000000</v>
      </c>
      <c r="K108" s="117">
        <f t="shared" si="10"/>
        <v>-38000000</v>
      </c>
    </row>
    <row r="109" spans="1:11" ht="22.9" customHeight="1" x14ac:dyDescent="0.2">
      <c r="A109" s="240" t="s">
        <v>454</v>
      </c>
      <c r="B109" s="240"/>
      <c r="C109" s="240"/>
      <c r="D109" s="240"/>
      <c r="E109" s="240"/>
      <c r="F109" s="240"/>
      <c r="G109" s="15">
        <v>98</v>
      </c>
      <c r="H109" s="117">
        <f>H89+H108</f>
        <v>1346000000</v>
      </c>
      <c r="I109" s="117">
        <f>I89+I108</f>
        <v>282000000</v>
      </c>
      <c r="J109" s="117">
        <f t="shared" ref="J109:K109" si="11">J89+J108</f>
        <v>1917000000</v>
      </c>
      <c r="K109" s="117">
        <f t="shared" si="11"/>
        <v>-897000000</v>
      </c>
    </row>
    <row r="110" spans="1:11" x14ac:dyDescent="0.2">
      <c r="A110" s="243" t="s">
        <v>228</v>
      </c>
      <c r="B110" s="243"/>
      <c r="C110" s="243"/>
      <c r="D110" s="243"/>
      <c r="E110" s="243"/>
      <c r="F110" s="243"/>
      <c r="G110" s="266"/>
      <c r="H110" s="266"/>
      <c r="I110" s="266"/>
      <c r="J110" s="267"/>
      <c r="K110" s="267"/>
    </row>
    <row r="111" spans="1:11" ht="27" customHeight="1" x14ac:dyDescent="0.2">
      <c r="A111" s="259" t="s">
        <v>455</v>
      </c>
      <c r="B111" s="260"/>
      <c r="C111" s="260"/>
      <c r="D111" s="260"/>
      <c r="E111" s="260"/>
      <c r="F111" s="260"/>
      <c r="G111" s="15">
        <v>99</v>
      </c>
      <c r="H111" s="117">
        <f>H112+H113</f>
        <v>0</v>
      </c>
      <c r="I111" s="117">
        <f>I112+I113</f>
        <v>0</v>
      </c>
      <c r="J111" s="117">
        <f>J112+J113</f>
        <v>0</v>
      </c>
      <c r="K111" s="117">
        <f>K112+K113</f>
        <v>0</v>
      </c>
    </row>
    <row r="112" spans="1:11" x14ac:dyDescent="0.2">
      <c r="A112" s="261" t="s">
        <v>229</v>
      </c>
      <c r="B112" s="261"/>
      <c r="C112" s="261"/>
      <c r="D112" s="261"/>
      <c r="E112" s="261"/>
      <c r="F112" s="261"/>
      <c r="G112" s="14">
        <v>100</v>
      </c>
      <c r="H112" s="36">
        <v>0</v>
      </c>
      <c r="I112" s="36">
        <v>0</v>
      </c>
      <c r="J112" s="36">
        <v>0</v>
      </c>
      <c r="K112" s="36">
        <v>0</v>
      </c>
    </row>
    <row r="113" spans="1:11" x14ac:dyDescent="0.2">
      <c r="A113" s="261" t="s">
        <v>230</v>
      </c>
      <c r="B113" s="261"/>
      <c r="C113" s="261"/>
      <c r="D113" s="261"/>
      <c r="E113" s="261"/>
      <c r="F113" s="261"/>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9" zoomScale="110" zoomScaleNormal="100" workbookViewId="0">
      <selection activeCell="I32" sqref="I32"/>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76" t="s">
        <v>231</v>
      </c>
      <c r="B1" s="314"/>
      <c r="C1" s="314"/>
      <c r="D1" s="314"/>
      <c r="E1" s="314"/>
      <c r="F1" s="314"/>
      <c r="G1" s="314"/>
      <c r="H1" s="314"/>
      <c r="I1" s="314"/>
    </row>
    <row r="2" spans="1:9" x14ac:dyDescent="0.2">
      <c r="A2" s="275" t="s">
        <v>662</v>
      </c>
      <c r="B2" s="248"/>
      <c r="C2" s="248"/>
      <c r="D2" s="248"/>
      <c r="E2" s="248"/>
      <c r="F2" s="248"/>
      <c r="G2" s="248"/>
      <c r="H2" s="248"/>
      <c r="I2" s="248"/>
    </row>
    <row r="3" spans="1:9" x14ac:dyDescent="0.2">
      <c r="A3" s="316" t="s">
        <v>232</v>
      </c>
      <c r="B3" s="317"/>
      <c r="C3" s="317"/>
      <c r="D3" s="317"/>
      <c r="E3" s="317"/>
      <c r="F3" s="317"/>
      <c r="G3" s="317"/>
      <c r="H3" s="317"/>
      <c r="I3" s="317"/>
    </row>
    <row r="4" spans="1:9" x14ac:dyDescent="0.2">
      <c r="A4" s="315" t="s">
        <v>526</v>
      </c>
      <c r="B4" s="252"/>
      <c r="C4" s="252"/>
      <c r="D4" s="252"/>
      <c r="E4" s="252"/>
      <c r="F4" s="252"/>
      <c r="G4" s="252"/>
      <c r="H4" s="252"/>
      <c r="I4" s="253"/>
    </row>
    <row r="5" spans="1:9" ht="24" thickBot="1" x14ac:dyDescent="0.25">
      <c r="A5" s="318" t="s">
        <v>233</v>
      </c>
      <c r="B5" s="319"/>
      <c r="C5" s="319"/>
      <c r="D5" s="319"/>
      <c r="E5" s="319"/>
      <c r="F5" s="320"/>
      <c r="G5" s="20" t="s">
        <v>234</v>
      </c>
      <c r="H5" s="37" t="s">
        <v>235</v>
      </c>
      <c r="I5" s="37" t="s">
        <v>236</v>
      </c>
    </row>
    <row r="6" spans="1:9" x14ac:dyDescent="0.2">
      <c r="A6" s="321">
        <v>1</v>
      </c>
      <c r="B6" s="322"/>
      <c r="C6" s="322"/>
      <c r="D6" s="322"/>
      <c r="E6" s="322"/>
      <c r="F6" s="323"/>
      <c r="G6" s="21">
        <v>2</v>
      </c>
      <c r="H6" s="38" t="s">
        <v>237</v>
      </c>
      <c r="I6" s="38" t="s">
        <v>238</v>
      </c>
    </row>
    <row r="7" spans="1:9" x14ac:dyDescent="0.2">
      <c r="A7" s="293" t="s">
        <v>239</v>
      </c>
      <c r="B7" s="294"/>
      <c r="C7" s="294"/>
      <c r="D7" s="294"/>
      <c r="E7" s="294"/>
      <c r="F7" s="294"/>
      <c r="G7" s="294"/>
      <c r="H7" s="294"/>
      <c r="I7" s="295"/>
    </row>
    <row r="8" spans="1:9" ht="12.75" customHeight="1" x14ac:dyDescent="0.2">
      <c r="A8" s="296" t="s">
        <v>240</v>
      </c>
      <c r="B8" s="297"/>
      <c r="C8" s="297"/>
      <c r="D8" s="297"/>
      <c r="E8" s="297"/>
      <c r="F8" s="298"/>
      <c r="G8" s="22">
        <v>1</v>
      </c>
      <c r="H8" s="39">
        <v>1489000000</v>
      </c>
      <c r="I8" s="39">
        <v>2998000000</v>
      </c>
    </row>
    <row r="9" spans="1:9" ht="12.75" customHeight="1" x14ac:dyDescent="0.2">
      <c r="A9" s="311" t="s">
        <v>241</v>
      </c>
      <c r="B9" s="312"/>
      <c r="C9" s="312"/>
      <c r="D9" s="312"/>
      <c r="E9" s="312"/>
      <c r="F9" s="313"/>
      <c r="G9" s="23">
        <v>2</v>
      </c>
      <c r="H9" s="40">
        <f>H10+H11+H12+H13+H14+H15+H16+H17</f>
        <v>2236000000</v>
      </c>
      <c r="I9" s="40">
        <f>I10+I11+I12+I13+I14+I15+I16+I17</f>
        <v>2211000000</v>
      </c>
    </row>
    <row r="10" spans="1:9" ht="12.75" customHeight="1" x14ac:dyDescent="0.2">
      <c r="A10" s="308" t="s">
        <v>242</v>
      </c>
      <c r="B10" s="309"/>
      <c r="C10" s="309"/>
      <c r="D10" s="309"/>
      <c r="E10" s="309"/>
      <c r="F10" s="310"/>
      <c r="G10" s="24">
        <v>3</v>
      </c>
      <c r="H10" s="41">
        <v>1641000000</v>
      </c>
      <c r="I10" s="41">
        <v>1586000000</v>
      </c>
    </row>
    <row r="11" spans="1:9" ht="22.15" customHeight="1" x14ac:dyDescent="0.2">
      <c r="A11" s="308" t="s">
        <v>243</v>
      </c>
      <c r="B11" s="309"/>
      <c r="C11" s="309"/>
      <c r="D11" s="309"/>
      <c r="E11" s="309"/>
      <c r="F11" s="310"/>
      <c r="G11" s="24">
        <v>4</v>
      </c>
      <c r="H11" s="41">
        <v>127000000</v>
      </c>
      <c r="I11" s="41">
        <v>240000000</v>
      </c>
    </row>
    <row r="12" spans="1:9" ht="23.45" customHeight="1" x14ac:dyDescent="0.2">
      <c r="A12" s="308" t="s">
        <v>244</v>
      </c>
      <c r="B12" s="309"/>
      <c r="C12" s="309"/>
      <c r="D12" s="309"/>
      <c r="E12" s="309"/>
      <c r="F12" s="310"/>
      <c r="G12" s="24">
        <v>5</v>
      </c>
      <c r="H12" s="41">
        <v>27000000</v>
      </c>
      <c r="I12" s="41">
        <v>13000000</v>
      </c>
    </row>
    <row r="13" spans="1:9" ht="12.75" customHeight="1" x14ac:dyDescent="0.2">
      <c r="A13" s="308" t="s">
        <v>245</v>
      </c>
      <c r="B13" s="309"/>
      <c r="C13" s="309"/>
      <c r="D13" s="309"/>
      <c r="E13" s="309"/>
      <c r="F13" s="310"/>
      <c r="G13" s="24">
        <v>6</v>
      </c>
      <c r="H13" s="41">
        <v>0</v>
      </c>
      <c r="I13" s="41">
        <v>0</v>
      </c>
    </row>
    <row r="14" spans="1:9" ht="12.75" customHeight="1" x14ac:dyDescent="0.2">
      <c r="A14" s="308" t="s">
        <v>246</v>
      </c>
      <c r="B14" s="309"/>
      <c r="C14" s="309"/>
      <c r="D14" s="309"/>
      <c r="E14" s="309"/>
      <c r="F14" s="310"/>
      <c r="G14" s="24">
        <v>7</v>
      </c>
      <c r="H14" s="41">
        <v>67000000</v>
      </c>
      <c r="I14" s="41">
        <v>69000000</v>
      </c>
    </row>
    <row r="15" spans="1:9" ht="12.75" customHeight="1" x14ac:dyDescent="0.2">
      <c r="A15" s="308" t="s">
        <v>247</v>
      </c>
      <c r="B15" s="309"/>
      <c r="C15" s="309"/>
      <c r="D15" s="309"/>
      <c r="E15" s="309"/>
      <c r="F15" s="310"/>
      <c r="G15" s="24">
        <v>8</v>
      </c>
      <c r="H15" s="41">
        <v>258000000</v>
      </c>
      <c r="I15" s="41">
        <v>147000000</v>
      </c>
    </row>
    <row r="16" spans="1:9" ht="12.75" customHeight="1" x14ac:dyDescent="0.2">
      <c r="A16" s="308" t="s">
        <v>248</v>
      </c>
      <c r="B16" s="309"/>
      <c r="C16" s="309"/>
      <c r="D16" s="309"/>
      <c r="E16" s="309"/>
      <c r="F16" s="310"/>
      <c r="G16" s="24">
        <v>9</v>
      </c>
      <c r="H16" s="41">
        <v>35000000</v>
      </c>
      <c r="I16" s="41">
        <v>96000000</v>
      </c>
    </row>
    <row r="17" spans="1:9" ht="25.15" customHeight="1" x14ac:dyDescent="0.2">
      <c r="A17" s="308" t="s">
        <v>249</v>
      </c>
      <c r="B17" s="309"/>
      <c r="C17" s="309"/>
      <c r="D17" s="309"/>
      <c r="E17" s="309"/>
      <c r="F17" s="310"/>
      <c r="G17" s="24">
        <v>10</v>
      </c>
      <c r="H17" s="41">
        <v>81000000</v>
      </c>
      <c r="I17" s="41">
        <v>60000000</v>
      </c>
    </row>
    <row r="18" spans="1:9" ht="28.15" customHeight="1" x14ac:dyDescent="0.2">
      <c r="A18" s="287" t="s">
        <v>250</v>
      </c>
      <c r="B18" s="288"/>
      <c r="C18" s="288"/>
      <c r="D18" s="288"/>
      <c r="E18" s="288"/>
      <c r="F18" s="289"/>
      <c r="G18" s="23">
        <v>11</v>
      </c>
      <c r="H18" s="40">
        <f>H8+H9</f>
        <v>3725000000</v>
      </c>
      <c r="I18" s="40">
        <f>I8+I9</f>
        <v>5209000000</v>
      </c>
    </row>
    <row r="19" spans="1:9" ht="12.75" customHeight="1" x14ac:dyDescent="0.2">
      <c r="A19" s="311" t="s">
        <v>251</v>
      </c>
      <c r="B19" s="312"/>
      <c r="C19" s="312"/>
      <c r="D19" s="312"/>
      <c r="E19" s="312"/>
      <c r="F19" s="313"/>
      <c r="G19" s="23">
        <v>12</v>
      </c>
      <c r="H19" s="40">
        <f>H20+H21+H22+H23</f>
        <v>-659000000</v>
      </c>
      <c r="I19" s="40">
        <f>I20+I21+I22+I23</f>
        <v>-1798000000</v>
      </c>
    </row>
    <row r="20" spans="1:9" ht="12.75" customHeight="1" x14ac:dyDescent="0.2">
      <c r="A20" s="308" t="s">
        <v>252</v>
      </c>
      <c r="B20" s="309"/>
      <c r="C20" s="309"/>
      <c r="D20" s="309"/>
      <c r="E20" s="309"/>
      <c r="F20" s="310"/>
      <c r="G20" s="24">
        <v>13</v>
      </c>
      <c r="H20" s="41">
        <v>2063000000</v>
      </c>
      <c r="I20" s="41">
        <v>800000000</v>
      </c>
    </row>
    <row r="21" spans="1:9" ht="12.75" customHeight="1" x14ac:dyDescent="0.2">
      <c r="A21" s="308" t="s">
        <v>253</v>
      </c>
      <c r="B21" s="309"/>
      <c r="C21" s="309"/>
      <c r="D21" s="309"/>
      <c r="E21" s="309"/>
      <c r="F21" s="310"/>
      <c r="G21" s="24">
        <v>14</v>
      </c>
      <c r="H21" s="41">
        <v>-1807000000</v>
      </c>
      <c r="I21" s="41">
        <v>-1446000000</v>
      </c>
    </row>
    <row r="22" spans="1:9" ht="12.75" customHeight="1" x14ac:dyDescent="0.2">
      <c r="A22" s="308" t="s">
        <v>254</v>
      </c>
      <c r="B22" s="309"/>
      <c r="C22" s="309"/>
      <c r="D22" s="309"/>
      <c r="E22" s="309"/>
      <c r="F22" s="310"/>
      <c r="G22" s="24">
        <v>15</v>
      </c>
      <c r="H22" s="41">
        <v>-915000000</v>
      </c>
      <c r="I22" s="41">
        <v>-1152000000</v>
      </c>
    </row>
    <row r="23" spans="1:9" ht="12.75" customHeight="1" x14ac:dyDescent="0.2">
      <c r="A23" s="308" t="s">
        <v>255</v>
      </c>
      <c r="B23" s="309"/>
      <c r="C23" s="309"/>
      <c r="D23" s="309"/>
      <c r="E23" s="309"/>
      <c r="F23" s="310"/>
      <c r="G23" s="24">
        <v>16</v>
      </c>
      <c r="H23" s="41">
        <v>0</v>
      </c>
      <c r="I23" s="41">
        <v>0</v>
      </c>
    </row>
    <row r="24" spans="1:9" ht="12.75" customHeight="1" x14ac:dyDescent="0.2">
      <c r="A24" s="287" t="s">
        <v>256</v>
      </c>
      <c r="B24" s="288"/>
      <c r="C24" s="288"/>
      <c r="D24" s="288"/>
      <c r="E24" s="288"/>
      <c r="F24" s="289"/>
      <c r="G24" s="23">
        <v>17</v>
      </c>
      <c r="H24" s="40">
        <f>H18+H19</f>
        <v>3066000000</v>
      </c>
      <c r="I24" s="40">
        <f>I18+I19</f>
        <v>3411000000</v>
      </c>
    </row>
    <row r="25" spans="1:9" ht="12.75" customHeight="1" x14ac:dyDescent="0.2">
      <c r="A25" s="299" t="s">
        <v>257</v>
      </c>
      <c r="B25" s="300"/>
      <c r="C25" s="300"/>
      <c r="D25" s="300"/>
      <c r="E25" s="300"/>
      <c r="F25" s="301"/>
      <c r="G25" s="24">
        <v>18</v>
      </c>
      <c r="H25" s="41">
        <v>0</v>
      </c>
      <c r="I25" s="41">
        <v>0</v>
      </c>
    </row>
    <row r="26" spans="1:9" ht="12.75" customHeight="1" x14ac:dyDescent="0.2">
      <c r="A26" s="299" t="s">
        <v>258</v>
      </c>
      <c r="B26" s="300"/>
      <c r="C26" s="300"/>
      <c r="D26" s="300"/>
      <c r="E26" s="300"/>
      <c r="F26" s="301"/>
      <c r="G26" s="24">
        <v>19</v>
      </c>
      <c r="H26" s="41">
        <v>-10000000</v>
      </c>
      <c r="I26" s="41">
        <v>-12000000</v>
      </c>
    </row>
    <row r="27" spans="1:9" ht="25.9" customHeight="1" x14ac:dyDescent="0.2">
      <c r="A27" s="290" t="s">
        <v>259</v>
      </c>
      <c r="B27" s="291"/>
      <c r="C27" s="291"/>
      <c r="D27" s="291"/>
      <c r="E27" s="291"/>
      <c r="F27" s="292"/>
      <c r="G27" s="25">
        <v>20</v>
      </c>
      <c r="H27" s="42">
        <f>H24+H25+H26</f>
        <v>3056000000</v>
      </c>
      <c r="I27" s="42">
        <f>I24+I25+I26</f>
        <v>3399000000</v>
      </c>
    </row>
    <row r="28" spans="1:9" x14ac:dyDescent="0.2">
      <c r="A28" s="293" t="s">
        <v>260</v>
      </c>
      <c r="B28" s="294"/>
      <c r="C28" s="294"/>
      <c r="D28" s="294"/>
      <c r="E28" s="294"/>
      <c r="F28" s="294"/>
      <c r="G28" s="294"/>
      <c r="H28" s="294"/>
      <c r="I28" s="295"/>
    </row>
    <row r="29" spans="1:9" ht="30.6" customHeight="1" x14ac:dyDescent="0.2">
      <c r="A29" s="296" t="s">
        <v>261</v>
      </c>
      <c r="B29" s="297"/>
      <c r="C29" s="297"/>
      <c r="D29" s="297"/>
      <c r="E29" s="297"/>
      <c r="F29" s="298"/>
      <c r="G29" s="22">
        <v>21</v>
      </c>
      <c r="H29" s="43">
        <v>17000000</v>
      </c>
      <c r="I29" s="43">
        <v>89000000</v>
      </c>
    </row>
    <row r="30" spans="1:9" ht="12.75" customHeight="1" x14ac:dyDescent="0.2">
      <c r="A30" s="299" t="s">
        <v>262</v>
      </c>
      <c r="B30" s="300"/>
      <c r="C30" s="300"/>
      <c r="D30" s="300"/>
      <c r="E30" s="300"/>
      <c r="F30" s="301"/>
      <c r="G30" s="24">
        <v>22</v>
      </c>
      <c r="H30" s="44">
        <v>61000000</v>
      </c>
      <c r="I30" s="44">
        <v>38000000</v>
      </c>
    </row>
    <row r="31" spans="1:9" ht="12.75" customHeight="1" x14ac:dyDescent="0.2">
      <c r="A31" s="299" t="s">
        <v>263</v>
      </c>
      <c r="B31" s="300"/>
      <c r="C31" s="300"/>
      <c r="D31" s="300"/>
      <c r="E31" s="300"/>
      <c r="F31" s="301"/>
      <c r="G31" s="24">
        <v>23</v>
      </c>
      <c r="H31" s="44">
        <v>43000000</v>
      </c>
      <c r="I31" s="44">
        <v>0</v>
      </c>
    </row>
    <row r="32" spans="1:9" ht="12.75" customHeight="1" x14ac:dyDescent="0.2">
      <c r="A32" s="299" t="s">
        <v>264</v>
      </c>
      <c r="B32" s="300"/>
      <c r="C32" s="300"/>
      <c r="D32" s="300"/>
      <c r="E32" s="300"/>
      <c r="F32" s="301"/>
      <c r="G32" s="24">
        <v>24</v>
      </c>
      <c r="H32" s="44">
        <v>213000000</v>
      </c>
      <c r="I32" s="44">
        <v>69000000</v>
      </c>
    </row>
    <row r="33" spans="1:9" ht="12.75" customHeight="1" x14ac:dyDescent="0.2">
      <c r="A33" s="299" t="s">
        <v>265</v>
      </c>
      <c r="B33" s="300"/>
      <c r="C33" s="300"/>
      <c r="D33" s="300"/>
      <c r="E33" s="300"/>
      <c r="F33" s="301"/>
      <c r="G33" s="24">
        <v>25</v>
      </c>
      <c r="H33" s="44">
        <v>134000000</v>
      </c>
      <c r="I33" s="44">
        <v>148000000</v>
      </c>
    </row>
    <row r="34" spans="1:9" ht="12.75" customHeight="1" x14ac:dyDescent="0.2">
      <c r="A34" s="299" t="s">
        <v>266</v>
      </c>
      <c r="B34" s="300"/>
      <c r="C34" s="300"/>
      <c r="D34" s="300"/>
      <c r="E34" s="300"/>
      <c r="F34" s="301"/>
      <c r="G34" s="24">
        <v>26</v>
      </c>
      <c r="H34" s="44">
        <v>0</v>
      </c>
      <c r="I34" s="44">
        <v>0</v>
      </c>
    </row>
    <row r="35" spans="1:9" ht="26.45" customHeight="1" x14ac:dyDescent="0.2">
      <c r="A35" s="287" t="s">
        <v>267</v>
      </c>
      <c r="B35" s="288"/>
      <c r="C35" s="288"/>
      <c r="D35" s="288"/>
      <c r="E35" s="288"/>
      <c r="F35" s="289"/>
      <c r="G35" s="23">
        <v>27</v>
      </c>
      <c r="H35" s="45">
        <f>H29+H30+H31+H32+H33+H34</f>
        <v>468000000</v>
      </c>
      <c r="I35" s="45">
        <f>I29+I30+I31+I32+I33+I34</f>
        <v>344000000</v>
      </c>
    </row>
    <row r="36" spans="1:9" ht="22.9" customHeight="1" x14ac:dyDescent="0.2">
      <c r="A36" s="299" t="s">
        <v>268</v>
      </c>
      <c r="B36" s="300"/>
      <c r="C36" s="300"/>
      <c r="D36" s="300"/>
      <c r="E36" s="300"/>
      <c r="F36" s="301"/>
      <c r="G36" s="24">
        <v>28</v>
      </c>
      <c r="H36" s="44">
        <v>-1665000000</v>
      </c>
      <c r="I36" s="44">
        <v>-2721000000</v>
      </c>
    </row>
    <row r="37" spans="1:9" ht="12.75" customHeight="1" x14ac:dyDescent="0.2">
      <c r="A37" s="299" t="s">
        <v>269</v>
      </c>
      <c r="B37" s="300"/>
      <c r="C37" s="300"/>
      <c r="D37" s="300"/>
      <c r="E37" s="300"/>
      <c r="F37" s="301"/>
      <c r="G37" s="24">
        <v>29</v>
      </c>
      <c r="H37" s="44">
        <v>-42000000</v>
      </c>
      <c r="I37" s="44">
        <v>-116000000</v>
      </c>
    </row>
    <row r="38" spans="1:9" ht="12.75" customHeight="1" x14ac:dyDescent="0.2">
      <c r="A38" s="299" t="s">
        <v>270</v>
      </c>
      <c r="B38" s="300"/>
      <c r="C38" s="300"/>
      <c r="D38" s="300"/>
      <c r="E38" s="300"/>
      <c r="F38" s="301"/>
      <c r="G38" s="24">
        <v>30</v>
      </c>
      <c r="H38" s="44">
        <v>0</v>
      </c>
      <c r="I38" s="44">
        <v>-157000000</v>
      </c>
    </row>
    <row r="39" spans="1:9" ht="12.75" customHeight="1" x14ac:dyDescent="0.2">
      <c r="A39" s="299" t="s">
        <v>271</v>
      </c>
      <c r="B39" s="300"/>
      <c r="C39" s="300"/>
      <c r="D39" s="300"/>
      <c r="E39" s="300"/>
      <c r="F39" s="301"/>
      <c r="G39" s="24">
        <v>31</v>
      </c>
      <c r="H39" s="44">
        <v>0</v>
      </c>
      <c r="I39" s="44">
        <v>0</v>
      </c>
    </row>
    <row r="40" spans="1:9" ht="12.75" customHeight="1" x14ac:dyDescent="0.2">
      <c r="A40" s="299" t="s">
        <v>272</v>
      </c>
      <c r="B40" s="300"/>
      <c r="C40" s="300"/>
      <c r="D40" s="300"/>
      <c r="E40" s="300"/>
      <c r="F40" s="301"/>
      <c r="G40" s="24">
        <v>32</v>
      </c>
      <c r="H40" s="44">
        <v>0</v>
      </c>
      <c r="I40" s="44">
        <v>0</v>
      </c>
    </row>
    <row r="41" spans="1:9" ht="24" customHeight="1" x14ac:dyDescent="0.2">
      <c r="A41" s="287" t="s">
        <v>273</v>
      </c>
      <c r="B41" s="288"/>
      <c r="C41" s="288"/>
      <c r="D41" s="288"/>
      <c r="E41" s="288"/>
      <c r="F41" s="289"/>
      <c r="G41" s="23">
        <v>33</v>
      </c>
      <c r="H41" s="45">
        <f>H36+H37+H38+H39+H40</f>
        <v>-1707000000</v>
      </c>
      <c r="I41" s="45">
        <f>I36+I37+I38+I39+I40</f>
        <v>-2994000000</v>
      </c>
    </row>
    <row r="42" spans="1:9" ht="29.45" customHeight="1" x14ac:dyDescent="0.2">
      <c r="A42" s="290" t="s">
        <v>274</v>
      </c>
      <c r="B42" s="291"/>
      <c r="C42" s="291"/>
      <c r="D42" s="291"/>
      <c r="E42" s="291"/>
      <c r="F42" s="292"/>
      <c r="G42" s="25">
        <v>34</v>
      </c>
      <c r="H42" s="46">
        <f>H35+H41</f>
        <v>-1239000000</v>
      </c>
      <c r="I42" s="46">
        <f>I35+I41</f>
        <v>-2650000000</v>
      </c>
    </row>
    <row r="43" spans="1:9" x14ac:dyDescent="0.2">
      <c r="A43" s="293" t="s">
        <v>275</v>
      </c>
      <c r="B43" s="294"/>
      <c r="C43" s="294"/>
      <c r="D43" s="294"/>
      <c r="E43" s="294"/>
      <c r="F43" s="294"/>
      <c r="G43" s="294"/>
      <c r="H43" s="294"/>
      <c r="I43" s="295"/>
    </row>
    <row r="44" spans="1:9" ht="12.75" customHeight="1" x14ac:dyDescent="0.2">
      <c r="A44" s="296" t="s">
        <v>276</v>
      </c>
      <c r="B44" s="297"/>
      <c r="C44" s="297"/>
      <c r="D44" s="297"/>
      <c r="E44" s="297"/>
      <c r="F44" s="298"/>
      <c r="G44" s="22">
        <v>35</v>
      </c>
      <c r="H44" s="43">
        <v>0</v>
      </c>
      <c r="I44" s="43">
        <v>0</v>
      </c>
    </row>
    <row r="45" spans="1:9" ht="25.15" customHeight="1" x14ac:dyDescent="0.2">
      <c r="A45" s="299" t="s">
        <v>277</v>
      </c>
      <c r="B45" s="300"/>
      <c r="C45" s="300"/>
      <c r="D45" s="300"/>
      <c r="E45" s="300"/>
      <c r="F45" s="301"/>
      <c r="G45" s="24">
        <v>36</v>
      </c>
      <c r="H45" s="44">
        <v>1983000000</v>
      </c>
      <c r="I45" s="44">
        <v>0</v>
      </c>
    </row>
    <row r="46" spans="1:9" ht="12.75" customHeight="1" x14ac:dyDescent="0.2">
      <c r="A46" s="299" t="s">
        <v>278</v>
      </c>
      <c r="B46" s="300"/>
      <c r="C46" s="300"/>
      <c r="D46" s="300"/>
      <c r="E46" s="300"/>
      <c r="F46" s="301"/>
      <c r="G46" s="24">
        <v>37</v>
      </c>
      <c r="H46" s="44">
        <v>12640000000</v>
      </c>
      <c r="I46" s="44">
        <v>10701000000</v>
      </c>
    </row>
    <row r="47" spans="1:9" ht="12.75" customHeight="1" x14ac:dyDescent="0.2">
      <c r="A47" s="299" t="s">
        <v>279</v>
      </c>
      <c r="B47" s="300"/>
      <c r="C47" s="300"/>
      <c r="D47" s="300"/>
      <c r="E47" s="300"/>
      <c r="F47" s="301"/>
      <c r="G47" s="24">
        <v>38</v>
      </c>
      <c r="H47" s="44">
        <v>0</v>
      </c>
      <c r="I47" s="44">
        <v>0</v>
      </c>
    </row>
    <row r="48" spans="1:9" ht="22.15" customHeight="1" x14ac:dyDescent="0.2">
      <c r="A48" s="287" t="s">
        <v>280</v>
      </c>
      <c r="B48" s="288"/>
      <c r="C48" s="288"/>
      <c r="D48" s="288"/>
      <c r="E48" s="288"/>
      <c r="F48" s="289"/>
      <c r="G48" s="23">
        <v>39</v>
      </c>
      <c r="H48" s="45">
        <f>H44+H45+H46+H47</f>
        <v>14623000000</v>
      </c>
      <c r="I48" s="45">
        <f>I44+I45+I46+I47</f>
        <v>10701000000</v>
      </c>
    </row>
    <row r="49" spans="1:9" ht="24.6" customHeight="1" x14ac:dyDescent="0.2">
      <c r="A49" s="299" t="s">
        <v>281</v>
      </c>
      <c r="B49" s="300"/>
      <c r="C49" s="300"/>
      <c r="D49" s="300"/>
      <c r="E49" s="300"/>
      <c r="F49" s="301"/>
      <c r="G49" s="24">
        <v>40</v>
      </c>
      <c r="H49" s="44">
        <v>-13590000000</v>
      </c>
      <c r="I49" s="44">
        <v>-11222000000</v>
      </c>
    </row>
    <row r="50" spans="1:9" ht="12.75" customHeight="1" x14ac:dyDescent="0.2">
      <c r="A50" s="299" t="s">
        <v>282</v>
      </c>
      <c r="B50" s="300"/>
      <c r="C50" s="300"/>
      <c r="D50" s="300"/>
      <c r="E50" s="300"/>
      <c r="F50" s="301"/>
      <c r="G50" s="24">
        <v>41</v>
      </c>
      <c r="H50" s="44">
        <v>-585000000</v>
      </c>
      <c r="I50" s="44">
        <v>-979000000</v>
      </c>
    </row>
    <row r="51" spans="1:9" ht="12.75" customHeight="1" x14ac:dyDescent="0.2">
      <c r="A51" s="299" t="s">
        <v>283</v>
      </c>
      <c r="B51" s="300"/>
      <c r="C51" s="300"/>
      <c r="D51" s="300"/>
      <c r="E51" s="300"/>
      <c r="F51" s="301"/>
      <c r="G51" s="24">
        <v>42</v>
      </c>
      <c r="H51" s="44">
        <v>-33000000</v>
      </c>
      <c r="I51" s="44">
        <v>-145000000</v>
      </c>
    </row>
    <row r="52" spans="1:9" ht="22.9" customHeight="1" x14ac:dyDescent="0.2">
      <c r="A52" s="299" t="s">
        <v>284</v>
      </c>
      <c r="B52" s="300"/>
      <c r="C52" s="300"/>
      <c r="D52" s="300"/>
      <c r="E52" s="300"/>
      <c r="F52" s="301"/>
      <c r="G52" s="24">
        <v>43</v>
      </c>
      <c r="H52" s="44">
        <v>0</v>
      </c>
      <c r="I52" s="44">
        <v>0</v>
      </c>
    </row>
    <row r="53" spans="1:9" ht="12.75" customHeight="1" x14ac:dyDescent="0.2">
      <c r="A53" s="299" t="s">
        <v>285</v>
      </c>
      <c r="B53" s="300"/>
      <c r="C53" s="300"/>
      <c r="D53" s="300"/>
      <c r="E53" s="300"/>
      <c r="F53" s="301"/>
      <c r="G53" s="24">
        <v>44</v>
      </c>
      <c r="H53" s="44">
        <v>-13000000</v>
      </c>
      <c r="I53" s="44">
        <v>-10000000</v>
      </c>
    </row>
    <row r="54" spans="1:9" ht="30.6" customHeight="1" x14ac:dyDescent="0.2">
      <c r="A54" s="287" t="s">
        <v>286</v>
      </c>
      <c r="B54" s="288"/>
      <c r="C54" s="288"/>
      <c r="D54" s="288"/>
      <c r="E54" s="288"/>
      <c r="F54" s="289"/>
      <c r="G54" s="23">
        <v>45</v>
      </c>
      <c r="H54" s="45">
        <f>H49+H50+H51+H52+H53</f>
        <v>-14221000000</v>
      </c>
      <c r="I54" s="45">
        <f>I49+I50+I51+I52+I53</f>
        <v>-12356000000</v>
      </c>
    </row>
    <row r="55" spans="1:9" ht="29.45" customHeight="1" x14ac:dyDescent="0.2">
      <c r="A55" s="302" t="s">
        <v>287</v>
      </c>
      <c r="B55" s="303"/>
      <c r="C55" s="303"/>
      <c r="D55" s="303"/>
      <c r="E55" s="303"/>
      <c r="F55" s="304"/>
      <c r="G55" s="23">
        <v>46</v>
      </c>
      <c r="H55" s="45">
        <f>H48+H54</f>
        <v>402000000</v>
      </c>
      <c r="I55" s="45">
        <f>I48+I54</f>
        <v>-1655000000</v>
      </c>
    </row>
    <row r="56" spans="1:9" ht="32.450000000000003" customHeight="1" x14ac:dyDescent="0.2">
      <c r="A56" s="299" t="s">
        <v>288</v>
      </c>
      <c r="B56" s="300"/>
      <c r="C56" s="300"/>
      <c r="D56" s="300"/>
      <c r="E56" s="300"/>
      <c r="F56" s="301"/>
      <c r="G56" s="24">
        <v>47</v>
      </c>
      <c r="H56" s="44">
        <v>3000000</v>
      </c>
      <c r="I56" s="44">
        <v>-27000000</v>
      </c>
    </row>
    <row r="57" spans="1:9" ht="26.45" customHeight="1" x14ac:dyDescent="0.2">
      <c r="A57" s="302" t="s">
        <v>289</v>
      </c>
      <c r="B57" s="303"/>
      <c r="C57" s="303"/>
      <c r="D57" s="303"/>
      <c r="E57" s="303"/>
      <c r="F57" s="304"/>
      <c r="G57" s="23">
        <v>48</v>
      </c>
      <c r="H57" s="45">
        <f>H27+H42+H55+H56</f>
        <v>2222000000</v>
      </c>
      <c r="I57" s="45">
        <f>I27+I42+I55+I56</f>
        <v>-933000000</v>
      </c>
    </row>
    <row r="58" spans="1:9" ht="24" customHeight="1" x14ac:dyDescent="0.2">
      <c r="A58" s="305" t="s">
        <v>290</v>
      </c>
      <c r="B58" s="306"/>
      <c r="C58" s="306"/>
      <c r="D58" s="306"/>
      <c r="E58" s="306"/>
      <c r="F58" s="307"/>
      <c r="G58" s="24">
        <v>49</v>
      </c>
      <c r="H58" s="44">
        <v>351000000</v>
      </c>
      <c r="I58" s="44">
        <v>2573000000</v>
      </c>
    </row>
    <row r="59" spans="1:9" ht="31.15" customHeight="1" x14ac:dyDescent="0.2">
      <c r="A59" s="290" t="s">
        <v>291</v>
      </c>
      <c r="B59" s="291"/>
      <c r="C59" s="291"/>
      <c r="D59" s="291"/>
      <c r="E59" s="291"/>
      <c r="F59" s="292"/>
      <c r="G59" s="25">
        <v>50</v>
      </c>
      <c r="H59" s="46">
        <f>H57+H58</f>
        <v>2573000000</v>
      </c>
      <c r="I59" s="46">
        <f>I57+I58</f>
        <v>1640000000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34" zoomScale="110" zoomScaleNormal="100" workbookViewId="0">
      <selection activeCell="H36" sqref="H36"/>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76" t="s">
        <v>292</v>
      </c>
      <c r="B1" s="314"/>
      <c r="C1" s="314"/>
      <c r="D1" s="314"/>
      <c r="E1" s="314"/>
      <c r="F1" s="314"/>
      <c r="G1" s="314"/>
      <c r="H1" s="314"/>
      <c r="I1" s="314"/>
    </row>
    <row r="2" spans="1:9" ht="12.75" customHeight="1" x14ac:dyDescent="0.2">
      <c r="A2" s="275" t="s">
        <v>396</v>
      </c>
      <c r="B2" s="248"/>
      <c r="C2" s="248"/>
      <c r="D2" s="248"/>
      <c r="E2" s="248"/>
      <c r="F2" s="248"/>
      <c r="G2" s="248"/>
      <c r="H2" s="248"/>
      <c r="I2" s="248"/>
    </row>
    <row r="3" spans="1:9" x14ac:dyDescent="0.2">
      <c r="A3" s="326" t="s">
        <v>293</v>
      </c>
      <c r="B3" s="327"/>
      <c r="C3" s="327"/>
      <c r="D3" s="327"/>
      <c r="E3" s="327"/>
      <c r="F3" s="327"/>
      <c r="G3" s="327"/>
      <c r="H3" s="327"/>
      <c r="I3" s="327"/>
    </row>
    <row r="4" spans="1:9" x14ac:dyDescent="0.2">
      <c r="A4" s="315" t="s">
        <v>397</v>
      </c>
      <c r="B4" s="252"/>
      <c r="C4" s="252"/>
      <c r="D4" s="252"/>
      <c r="E4" s="252"/>
      <c r="F4" s="252"/>
      <c r="G4" s="252"/>
      <c r="H4" s="252"/>
      <c r="I4" s="253"/>
    </row>
    <row r="5" spans="1:9" ht="24" thickBot="1" x14ac:dyDescent="0.25">
      <c r="A5" s="318" t="s">
        <v>294</v>
      </c>
      <c r="B5" s="319"/>
      <c r="C5" s="319"/>
      <c r="D5" s="319"/>
      <c r="E5" s="319"/>
      <c r="F5" s="320"/>
      <c r="G5" s="20" t="s">
        <v>295</v>
      </c>
      <c r="H5" s="37" t="s">
        <v>296</v>
      </c>
      <c r="I5" s="37" t="s">
        <v>297</v>
      </c>
    </row>
    <row r="6" spans="1:9" x14ac:dyDescent="0.2">
      <c r="A6" s="321">
        <v>1</v>
      </c>
      <c r="B6" s="322"/>
      <c r="C6" s="322"/>
      <c r="D6" s="322"/>
      <c r="E6" s="322"/>
      <c r="F6" s="323"/>
      <c r="G6" s="26">
        <v>2</v>
      </c>
      <c r="H6" s="38" t="s">
        <v>298</v>
      </c>
      <c r="I6" s="38" t="s">
        <v>299</v>
      </c>
    </row>
    <row r="7" spans="1:9" x14ac:dyDescent="0.2">
      <c r="A7" s="338" t="s">
        <v>300</v>
      </c>
      <c r="B7" s="339"/>
      <c r="C7" s="339"/>
      <c r="D7" s="339"/>
      <c r="E7" s="339"/>
      <c r="F7" s="339"/>
      <c r="G7" s="339"/>
      <c r="H7" s="339"/>
      <c r="I7" s="340"/>
    </row>
    <row r="8" spans="1:9" x14ac:dyDescent="0.2">
      <c r="A8" s="341" t="s">
        <v>301</v>
      </c>
      <c r="B8" s="341"/>
      <c r="C8" s="341"/>
      <c r="D8" s="341"/>
      <c r="E8" s="341"/>
      <c r="F8" s="341"/>
      <c r="G8" s="27">
        <v>1</v>
      </c>
      <c r="H8" s="58">
        <v>0</v>
      </c>
      <c r="I8" s="58">
        <v>0</v>
      </c>
    </row>
    <row r="9" spans="1:9" x14ac:dyDescent="0.2">
      <c r="A9" s="324" t="s">
        <v>302</v>
      </c>
      <c r="B9" s="324"/>
      <c r="C9" s="324"/>
      <c r="D9" s="324"/>
      <c r="E9" s="324"/>
      <c r="F9" s="324"/>
      <c r="G9" s="28">
        <v>2</v>
      </c>
      <c r="H9" s="58">
        <v>0</v>
      </c>
      <c r="I9" s="58">
        <v>0</v>
      </c>
    </row>
    <row r="10" spans="1:9" x14ac:dyDescent="0.2">
      <c r="A10" s="324" t="s">
        <v>303</v>
      </c>
      <c r="B10" s="324"/>
      <c r="C10" s="324"/>
      <c r="D10" s="324"/>
      <c r="E10" s="324"/>
      <c r="F10" s="324"/>
      <c r="G10" s="28">
        <v>3</v>
      </c>
      <c r="H10" s="58">
        <v>0</v>
      </c>
      <c r="I10" s="58">
        <v>0</v>
      </c>
    </row>
    <row r="11" spans="1:9" x14ac:dyDescent="0.2">
      <c r="A11" s="324" t="s">
        <v>304</v>
      </c>
      <c r="B11" s="324"/>
      <c r="C11" s="324"/>
      <c r="D11" s="324"/>
      <c r="E11" s="324"/>
      <c r="F11" s="324"/>
      <c r="G11" s="28">
        <v>4</v>
      </c>
      <c r="H11" s="58">
        <v>0</v>
      </c>
      <c r="I11" s="58">
        <v>0</v>
      </c>
    </row>
    <row r="12" spans="1:9" x14ac:dyDescent="0.2">
      <c r="A12" s="324" t="s">
        <v>456</v>
      </c>
      <c r="B12" s="324"/>
      <c r="C12" s="324"/>
      <c r="D12" s="324"/>
      <c r="E12" s="324"/>
      <c r="F12" s="324"/>
      <c r="G12" s="28">
        <v>5</v>
      </c>
      <c r="H12" s="58">
        <v>0</v>
      </c>
      <c r="I12" s="58">
        <v>0</v>
      </c>
    </row>
    <row r="13" spans="1:9" x14ac:dyDescent="0.2">
      <c r="A13" s="325" t="s">
        <v>457</v>
      </c>
      <c r="B13" s="325"/>
      <c r="C13" s="325"/>
      <c r="D13" s="325"/>
      <c r="E13" s="325"/>
      <c r="F13" s="325"/>
      <c r="G13" s="119">
        <v>6</v>
      </c>
      <c r="H13" s="120">
        <f>SUM(H8:H12)</f>
        <v>0</v>
      </c>
      <c r="I13" s="120">
        <f>SUM(I8:I12)</f>
        <v>0</v>
      </c>
    </row>
    <row r="14" spans="1:9" x14ac:dyDescent="0.2">
      <c r="A14" s="324" t="s">
        <v>458</v>
      </c>
      <c r="B14" s="324"/>
      <c r="C14" s="324"/>
      <c r="D14" s="324"/>
      <c r="E14" s="324"/>
      <c r="F14" s="324"/>
      <c r="G14" s="28">
        <v>7</v>
      </c>
      <c r="H14" s="58">
        <v>0</v>
      </c>
      <c r="I14" s="58">
        <v>0</v>
      </c>
    </row>
    <row r="15" spans="1:9" x14ac:dyDescent="0.2">
      <c r="A15" s="324" t="s">
        <v>459</v>
      </c>
      <c r="B15" s="324"/>
      <c r="C15" s="324"/>
      <c r="D15" s="324"/>
      <c r="E15" s="324"/>
      <c r="F15" s="324"/>
      <c r="G15" s="28">
        <v>8</v>
      </c>
      <c r="H15" s="58">
        <v>0</v>
      </c>
      <c r="I15" s="58">
        <v>0</v>
      </c>
    </row>
    <row r="16" spans="1:9" x14ac:dyDescent="0.2">
      <c r="A16" s="324" t="s">
        <v>460</v>
      </c>
      <c r="B16" s="324"/>
      <c r="C16" s="324"/>
      <c r="D16" s="324"/>
      <c r="E16" s="324"/>
      <c r="F16" s="324"/>
      <c r="G16" s="28">
        <v>9</v>
      </c>
      <c r="H16" s="58">
        <v>0</v>
      </c>
      <c r="I16" s="58">
        <v>0</v>
      </c>
    </row>
    <row r="17" spans="1:9" x14ac:dyDescent="0.2">
      <c r="A17" s="324" t="s">
        <v>461</v>
      </c>
      <c r="B17" s="324"/>
      <c r="C17" s="324"/>
      <c r="D17" s="324"/>
      <c r="E17" s="324"/>
      <c r="F17" s="324"/>
      <c r="G17" s="28">
        <v>10</v>
      </c>
      <c r="H17" s="58">
        <v>0</v>
      </c>
      <c r="I17" s="58">
        <v>0</v>
      </c>
    </row>
    <row r="18" spans="1:9" ht="12.75" customHeight="1" x14ac:dyDescent="0.2">
      <c r="A18" s="324" t="s">
        <v>462</v>
      </c>
      <c r="B18" s="324"/>
      <c r="C18" s="324"/>
      <c r="D18" s="324"/>
      <c r="E18" s="324"/>
      <c r="F18" s="324"/>
      <c r="G18" s="28">
        <v>11</v>
      </c>
      <c r="H18" s="58">
        <v>0</v>
      </c>
      <c r="I18" s="58">
        <v>0</v>
      </c>
    </row>
    <row r="19" spans="1:9" x14ac:dyDescent="0.2">
      <c r="A19" s="324" t="s">
        <v>463</v>
      </c>
      <c r="B19" s="324"/>
      <c r="C19" s="324"/>
      <c r="D19" s="324"/>
      <c r="E19" s="324"/>
      <c r="F19" s="324"/>
      <c r="G19" s="28">
        <v>12</v>
      </c>
      <c r="H19" s="58">
        <v>0</v>
      </c>
      <c r="I19" s="58">
        <v>0</v>
      </c>
    </row>
    <row r="20" spans="1:9" ht="12.75" customHeight="1" x14ac:dyDescent="0.2">
      <c r="A20" s="335" t="s">
        <v>464</v>
      </c>
      <c r="B20" s="336"/>
      <c r="C20" s="336"/>
      <c r="D20" s="336"/>
      <c r="E20" s="336"/>
      <c r="F20" s="337"/>
      <c r="G20" s="119">
        <v>13</v>
      </c>
      <c r="H20" s="120">
        <f>SUM(H14:H19)</f>
        <v>0</v>
      </c>
      <c r="I20" s="120">
        <f>SUM(I14:I19)</f>
        <v>0</v>
      </c>
    </row>
    <row r="21" spans="1:9" ht="27.6" customHeight="1" x14ac:dyDescent="0.2">
      <c r="A21" s="328" t="s">
        <v>465</v>
      </c>
      <c r="B21" s="329"/>
      <c r="C21" s="329"/>
      <c r="D21" s="329"/>
      <c r="E21" s="329"/>
      <c r="F21" s="329"/>
      <c r="G21" s="30">
        <v>14</v>
      </c>
      <c r="H21" s="49">
        <f>H13+H20</f>
        <v>0</v>
      </c>
      <c r="I21" s="49">
        <f>I13+I20</f>
        <v>0</v>
      </c>
    </row>
    <row r="22" spans="1:9" x14ac:dyDescent="0.2">
      <c r="A22" s="338" t="s">
        <v>305</v>
      </c>
      <c r="B22" s="339"/>
      <c r="C22" s="339"/>
      <c r="D22" s="339"/>
      <c r="E22" s="339"/>
      <c r="F22" s="339"/>
      <c r="G22" s="339"/>
      <c r="H22" s="339"/>
      <c r="I22" s="340"/>
    </row>
    <row r="23" spans="1:9" ht="26.45" customHeight="1" x14ac:dyDescent="0.2">
      <c r="A23" s="341" t="s">
        <v>306</v>
      </c>
      <c r="B23" s="341"/>
      <c r="C23" s="341"/>
      <c r="D23" s="341"/>
      <c r="E23" s="341"/>
      <c r="F23" s="341"/>
      <c r="G23" s="27">
        <v>15</v>
      </c>
      <c r="H23" s="58">
        <v>0</v>
      </c>
      <c r="I23" s="58">
        <v>0</v>
      </c>
    </row>
    <row r="24" spans="1:9" x14ac:dyDescent="0.2">
      <c r="A24" s="324" t="s">
        <v>307</v>
      </c>
      <c r="B24" s="324"/>
      <c r="C24" s="324"/>
      <c r="D24" s="324"/>
      <c r="E24" s="324"/>
      <c r="F24" s="324"/>
      <c r="G24" s="27">
        <v>16</v>
      </c>
      <c r="H24" s="58">
        <v>0</v>
      </c>
      <c r="I24" s="58">
        <v>0</v>
      </c>
    </row>
    <row r="25" spans="1:9" x14ac:dyDescent="0.2">
      <c r="A25" s="324" t="s">
        <v>308</v>
      </c>
      <c r="B25" s="324"/>
      <c r="C25" s="324"/>
      <c r="D25" s="324"/>
      <c r="E25" s="324"/>
      <c r="F25" s="324"/>
      <c r="G25" s="27">
        <v>17</v>
      </c>
      <c r="H25" s="58">
        <v>0</v>
      </c>
      <c r="I25" s="58">
        <v>0</v>
      </c>
    </row>
    <row r="26" spans="1:9" x14ac:dyDescent="0.2">
      <c r="A26" s="324" t="s">
        <v>309</v>
      </c>
      <c r="B26" s="324"/>
      <c r="C26" s="324"/>
      <c r="D26" s="324"/>
      <c r="E26" s="324"/>
      <c r="F26" s="324"/>
      <c r="G26" s="27">
        <v>18</v>
      </c>
      <c r="H26" s="58">
        <v>0</v>
      </c>
      <c r="I26" s="58">
        <v>0</v>
      </c>
    </row>
    <row r="27" spans="1:9" x14ac:dyDescent="0.2">
      <c r="A27" s="324" t="s">
        <v>310</v>
      </c>
      <c r="B27" s="324"/>
      <c r="C27" s="324"/>
      <c r="D27" s="324"/>
      <c r="E27" s="324"/>
      <c r="F27" s="324"/>
      <c r="G27" s="27">
        <v>19</v>
      </c>
      <c r="H27" s="58">
        <v>0</v>
      </c>
      <c r="I27" s="58">
        <v>0</v>
      </c>
    </row>
    <row r="28" spans="1:9" x14ac:dyDescent="0.2">
      <c r="A28" s="324" t="s">
        <v>311</v>
      </c>
      <c r="B28" s="324"/>
      <c r="C28" s="324"/>
      <c r="D28" s="324"/>
      <c r="E28" s="324"/>
      <c r="F28" s="324"/>
      <c r="G28" s="27">
        <v>20</v>
      </c>
      <c r="H28" s="58">
        <v>0</v>
      </c>
      <c r="I28" s="58">
        <v>0</v>
      </c>
    </row>
    <row r="29" spans="1:9" ht="24" customHeight="1" x14ac:dyDescent="0.2">
      <c r="A29" s="331" t="s">
        <v>467</v>
      </c>
      <c r="B29" s="331"/>
      <c r="C29" s="331"/>
      <c r="D29" s="331"/>
      <c r="E29" s="331"/>
      <c r="F29" s="331"/>
      <c r="G29" s="29">
        <v>21</v>
      </c>
      <c r="H29" s="48">
        <f>SUM(H23:H28)</f>
        <v>0</v>
      </c>
      <c r="I29" s="48">
        <f>SUM(I23:I28)</f>
        <v>0</v>
      </c>
    </row>
    <row r="30" spans="1:9" ht="27" customHeight="1" x14ac:dyDescent="0.2">
      <c r="A30" s="324" t="s">
        <v>312</v>
      </c>
      <c r="B30" s="324"/>
      <c r="C30" s="324"/>
      <c r="D30" s="324"/>
      <c r="E30" s="324"/>
      <c r="F30" s="324"/>
      <c r="G30" s="28">
        <v>22</v>
      </c>
      <c r="H30" s="58">
        <v>0</v>
      </c>
      <c r="I30" s="58">
        <v>0</v>
      </c>
    </row>
    <row r="31" spans="1:9" x14ac:dyDescent="0.2">
      <c r="A31" s="324" t="s">
        <v>313</v>
      </c>
      <c r="B31" s="324"/>
      <c r="C31" s="324"/>
      <c r="D31" s="324"/>
      <c r="E31" s="324"/>
      <c r="F31" s="324"/>
      <c r="G31" s="28">
        <v>23</v>
      </c>
      <c r="H31" s="58">
        <v>0</v>
      </c>
      <c r="I31" s="58">
        <v>0</v>
      </c>
    </row>
    <row r="32" spans="1:9" x14ac:dyDescent="0.2">
      <c r="A32" s="324" t="s">
        <v>314</v>
      </c>
      <c r="B32" s="324"/>
      <c r="C32" s="324"/>
      <c r="D32" s="324"/>
      <c r="E32" s="324"/>
      <c r="F32" s="324"/>
      <c r="G32" s="28">
        <v>24</v>
      </c>
      <c r="H32" s="58">
        <v>0</v>
      </c>
      <c r="I32" s="58">
        <v>0</v>
      </c>
    </row>
    <row r="33" spans="1:9" x14ac:dyDescent="0.2">
      <c r="A33" s="324" t="s">
        <v>315</v>
      </c>
      <c r="B33" s="324"/>
      <c r="C33" s="324"/>
      <c r="D33" s="324"/>
      <c r="E33" s="324"/>
      <c r="F33" s="324"/>
      <c r="G33" s="28">
        <v>25</v>
      </c>
      <c r="H33" s="58">
        <v>0</v>
      </c>
      <c r="I33" s="58">
        <v>0</v>
      </c>
    </row>
    <row r="34" spans="1:9" x14ac:dyDescent="0.2">
      <c r="A34" s="324" t="s">
        <v>316</v>
      </c>
      <c r="B34" s="324"/>
      <c r="C34" s="324"/>
      <c r="D34" s="324"/>
      <c r="E34" s="324"/>
      <c r="F34" s="324"/>
      <c r="G34" s="28">
        <v>26</v>
      </c>
      <c r="H34" s="58">
        <v>0</v>
      </c>
      <c r="I34" s="58">
        <v>0</v>
      </c>
    </row>
    <row r="35" spans="1:9" ht="25.9" customHeight="1" x14ac:dyDescent="0.2">
      <c r="A35" s="331" t="s">
        <v>468</v>
      </c>
      <c r="B35" s="331"/>
      <c r="C35" s="331"/>
      <c r="D35" s="331"/>
      <c r="E35" s="331"/>
      <c r="F35" s="331"/>
      <c r="G35" s="29">
        <v>27</v>
      </c>
      <c r="H35" s="48">
        <f>SUM(H30:H34)</f>
        <v>0</v>
      </c>
      <c r="I35" s="48">
        <f>SUM(I30:I34)</f>
        <v>0</v>
      </c>
    </row>
    <row r="36" spans="1:9" ht="28.15" customHeight="1" x14ac:dyDescent="0.2">
      <c r="A36" s="328" t="s">
        <v>466</v>
      </c>
      <c r="B36" s="329"/>
      <c r="C36" s="329"/>
      <c r="D36" s="329"/>
      <c r="E36" s="329"/>
      <c r="F36" s="329"/>
      <c r="G36" s="30">
        <v>28</v>
      </c>
      <c r="H36" s="49">
        <f>H29+H35</f>
        <v>0</v>
      </c>
      <c r="I36" s="49">
        <f>I29+I35</f>
        <v>0</v>
      </c>
    </row>
    <row r="37" spans="1:9" x14ac:dyDescent="0.2">
      <c r="A37" s="338" t="s">
        <v>317</v>
      </c>
      <c r="B37" s="339"/>
      <c r="C37" s="339"/>
      <c r="D37" s="339"/>
      <c r="E37" s="339"/>
      <c r="F37" s="339"/>
      <c r="G37" s="339">
        <v>0</v>
      </c>
      <c r="H37" s="339"/>
      <c r="I37" s="340"/>
    </row>
    <row r="38" spans="1:9" x14ac:dyDescent="0.2">
      <c r="A38" s="342" t="s">
        <v>318</v>
      </c>
      <c r="B38" s="342"/>
      <c r="C38" s="342"/>
      <c r="D38" s="342"/>
      <c r="E38" s="342"/>
      <c r="F38" s="342"/>
      <c r="G38" s="27">
        <v>29</v>
      </c>
      <c r="H38" s="58">
        <v>0</v>
      </c>
      <c r="I38" s="58">
        <v>0</v>
      </c>
    </row>
    <row r="39" spans="1:9" ht="25.15" customHeight="1" x14ac:dyDescent="0.2">
      <c r="A39" s="330" t="s">
        <v>319</v>
      </c>
      <c r="B39" s="330"/>
      <c r="C39" s="330"/>
      <c r="D39" s="330"/>
      <c r="E39" s="330"/>
      <c r="F39" s="330"/>
      <c r="G39" s="27">
        <v>30</v>
      </c>
      <c r="H39" s="58">
        <v>0</v>
      </c>
      <c r="I39" s="58">
        <v>0</v>
      </c>
    </row>
    <row r="40" spans="1:9" x14ac:dyDescent="0.2">
      <c r="A40" s="330" t="s">
        <v>320</v>
      </c>
      <c r="B40" s="330"/>
      <c r="C40" s="330"/>
      <c r="D40" s="330"/>
      <c r="E40" s="330"/>
      <c r="F40" s="330"/>
      <c r="G40" s="27">
        <v>31</v>
      </c>
      <c r="H40" s="58">
        <v>0</v>
      </c>
      <c r="I40" s="58">
        <v>0</v>
      </c>
    </row>
    <row r="41" spans="1:9" x14ac:dyDescent="0.2">
      <c r="A41" s="330" t="s">
        <v>321</v>
      </c>
      <c r="B41" s="330"/>
      <c r="C41" s="330"/>
      <c r="D41" s="330"/>
      <c r="E41" s="330"/>
      <c r="F41" s="330"/>
      <c r="G41" s="27">
        <v>32</v>
      </c>
      <c r="H41" s="58">
        <v>0</v>
      </c>
      <c r="I41" s="58">
        <v>0</v>
      </c>
    </row>
    <row r="42" spans="1:9" ht="25.9" customHeight="1" x14ac:dyDescent="0.2">
      <c r="A42" s="331" t="s">
        <v>469</v>
      </c>
      <c r="B42" s="331"/>
      <c r="C42" s="331"/>
      <c r="D42" s="331"/>
      <c r="E42" s="331"/>
      <c r="F42" s="331"/>
      <c r="G42" s="29">
        <v>33</v>
      </c>
      <c r="H42" s="48">
        <f>H41+H40+H39+H38</f>
        <v>0</v>
      </c>
      <c r="I42" s="48">
        <f>I41+I40+I39+I38</f>
        <v>0</v>
      </c>
    </row>
    <row r="43" spans="1:9" ht="24.6" customHeight="1" x14ac:dyDescent="0.2">
      <c r="A43" s="330" t="s">
        <v>322</v>
      </c>
      <c r="B43" s="330"/>
      <c r="C43" s="330"/>
      <c r="D43" s="330"/>
      <c r="E43" s="330"/>
      <c r="F43" s="330"/>
      <c r="G43" s="28">
        <v>34</v>
      </c>
      <c r="H43" s="58">
        <v>0</v>
      </c>
      <c r="I43" s="58">
        <v>0</v>
      </c>
    </row>
    <row r="44" spans="1:9" x14ac:dyDescent="0.2">
      <c r="A44" s="330" t="s">
        <v>323</v>
      </c>
      <c r="B44" s="330"/>
      <c r="C44" s="330"/>
      <c r="D44" s="330"/>
      <c r="E44" s="330"/>
      <c r="F44" s="330"/>
      <c r="G44" s="28">
        <v>35</v>
      </c>
      <c r="H44" s="58">
        <v>0</v>
      </c>
      <c r="I44" s="58">
        <v>0</v>
      </c>
    </row>
    <row r="45" spans="1:9" x14ac:dyDescent="0.2">
      <c r="A45" s="330" t="s">
        <v>324</v>
      </c>
      <c r="B45" s="330"/>
      <c r="C45" s="330"/>
      <c r="D45" s="330"/>
      <c r="E45" s="330"/>
      <c r="F45" s="330"/>
      <c r="G45" s="28">
        <v>36</v>
      </c>
      <c r="H45" s="58">
        <v>0</v>
      </c>
      <c r="I45" s="58">
        <v>0</v>
      </c>
    </row>
    <row r="46" spans="1:9" ht="21" customHeight="1" x14ac:dyDescent="0.2">
      <c r="A46" s="330" t="s">
        <v>325</v>
      </c>
      <c r="B46" s="330"/>
      <c r="C46" s="330"/>
      <c r="D46" s="330"/>
      <c r="E46" s="330"/>
      <c r="F46" s="330"/>
      <c r="G46" s="28">
        <v>37</v>
      </c>
      <c r="H46" s="58">
        <v>0</v>
      </c>
      <c r="I46" s="58">
        <v>0</v>
      </c>
    </row>
    <row r="47" spans="1:9" x14ac:dyDescent="0.2">
      <c r="A47" s="330" t="s">
        <v>326</v>
      </c>
      <c r="B47" s="330"/>
      <c r="C47" s="330"/>
      <c r="D47" s="330"/>
      <c r="E47" s="330"/>
      <c r="F47" s="330"/>
      <c r="G47" s="28">
        <v>38</v>
      </c>
      <c r="H47" s="58">
        <v>0</v>
      </c>
      <c r="I47" s="58">
        <v>0</v>
      </c>
    </row>
    <row r="48" spans="1:9" ht="22.9" customHeight="1" x14ac:dyDescent="0.2">
      <c r="A48" s="331" t="s">
        <v>470</v>
      </c>
      <c r="B48" s="331"/>
      <c r="C48" s="331"/>
      <c r="D48" s="331"/>
      <c r="E48" s="331"/>
      <c r="F48" s="331"/>
      <c r="G48" s="29">
        <v>39</v>
      </c>
      <c r="H48" s="48">
        <f>H47+H46+H45+H44+H43</f>
        <v>0</v>
      </c>
      <c r="I48" s="48">
        <f>I47+I46+I45+I44+I43</f>
        <v>0</v>
      </c>
    </row>
    <row r="49" spans="1:9" ht="25.9" customHeight="1" x14ac:dyDescent="0.2">
      <c r="A49" s="332" t="s">
        <v>471</v>
      </c>
      <c r="B49" s="333"/>
      <c r="C49" s="333"/>
      <c r="D49" s="333"/>
      <c r="E49" s="333"/>
      <c r="F49" s="333"/>
      <c r="G49" s="29">
        <v>40</v>
      </c>
      <c r="H49" s="48">
        <f>H48+H42</f>
        <v>0</v>
      </c>
      <c r="I49" s="48">
        <f>I48+I42</f>
        <v>0</v>
      </c>
    </row>
    <row r="50" spans="1:9" ht="22.15" customHeight="1" x14ac:dyDescent="0.2">
      <c r="A50" s="324" t="s">
        <v>327</v>
      </c>
      <c r="B50" s="324"/>
      <c r="C50" s="324"/>
      <c r="D50" s="324"/>
      <c r="E50" s="324"/>
      <c r="F50" s="324"/>
      <c r="G50" s="28">
        <v>41</v>
      </c>
      <c r="H50" s="58">
        <v>0</v>
      </c>
      <c r="I50" s="58">
        <v>0</v>
      </c>
    </row>
    <row r="51" spans="1:9" ht="25.9" customHeight="1" x14ac:dyDescent="0.2">
      <c r="A51" s="332" t="s">
        <v>472</v>
      </c>
      <c r="B51" s="333"/>
      <c r="C51" s="333"/>
      <c r="D51" s="333"/>
      <c r="E51" s="333"/>
      <c r="F51" s="333"/>
      <c r="G51" s="29">
        <v>42</v>
      </c>
      <c r="H51" s="48">
        <f>H21+H36+H49+H50</f>
        <v>0</v>
      </c>
      <c r="I51" s="48">
        <f>I21+I36+I49+I50</f>
        <v>0</v>
      </c>
    </row>
    <row r="52" spans="1:9" ht="25.15" customHeight="1" x14ac:dyDescent="0.2">
      <c r="A52" s="334" t="s">
        <v>328</v>
      </c>
      <c r="B52" s="334"/>
      <c r="C52" s="334"/>
      <c r="D52" s="334"/>
      <c r="E52" s="334"/>
      <c r="F52" s="334"/>
      <c r="G52" s="28">
        <v>43</v>
      </c>
      <c r="H52" s="58">
        <v>0</v>
      </c>
      <c r="I52" s="58">
        <v>0</v>
      </c>
    </row>
    <row r="53" spans="1:9" ht="31.9" customHeight="1" x14ac:dyDescent="0.2">
      <c r="A53" s="328" t="s">
        <v>473</v>
      </c>
      <c r="B53" s="329"/>
      <c r="C53" s="329"/>
      <c r="D53" s="329"/>
      <c r="E53" s="329"/>
      <c r="F53" s="329"/>
      <c r="G53" s="30">
        <v>44</v>
      </c>
      <c r="H53" s="49">
        <f>H52+H51</f>
        <v>0</v>
      </c>
      <c r="I53" s="49">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F1" zoomScale="90" zoomScaleNormal="100" zoomScaleSheetLayoutView="90" workbookViewId="0">
      <selection activeCell="V21" sqref="V21"/>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51"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64" t="s">
        <v>329</v>
      </c>
      <c r="B1" s="365"/>
      <c r="C1" s="365"/>
      <c r="D1" s="365"/>
      <c r="E1" s="365"/>
      <c r="F1" s="365"/>
      <c r="G1" s="365"/>
      <c r="H1" s="365"/>
      <c r="I1" s="365"/>
      <c r="J1" s="365"/>
      <c r="K1" s="50"/>
    </row>
    <row r="2" spans="1:25" ht="15.75" x14ac:dyDescent="0.2">
      <c r="A2" s="2"/>
      <c r="B2" s="3"/>
      <c r="C2" s="366" t="s">
        <v>330</v>
      </c>
      <c r="D2" s="366"/>
      <c r="E2" s="9">
        <v>44562</v>
      </c>
      <c r="F2" s="4" t="s">
        <v>331</v>
      </c>
      <c r="G2" s="9">
        <v>44926</v>
      </c>
      <c r="H2" s="52"/>
      <c r="I2" s="52"/>
      <c r="J2" s="52"/>
      <c r="K2" s="53"/>
      <c r="X2" s="54" t="s">
        <v>332</v>
      </c>
    </row>
    <row r="3" spans="1:25" ht="13.5" customHeight="1" thickBot="1" x14ac:dyDescent="0.25">
      <c r="A3" s="367" t="s">
        <v>333</v>
      </c>
      <c r="B3" s="368"/>
      <c r="C3" s="368"/>
      <c r="D3" s="368"/>
      <c r="E3" s="368"/>
      <c r="F3" s="368"/>
      <c r="G3" s="371" t="s">
        <v>334</v>
      </c>
      <c r="H3" s="354" t="s">
        <v>335</v>
      </c>
      <c r="I3" s="354"/>
      <c r="J3" s="354"/>
      <c r="K3" s="354"/>
      <c r="L3" s="354"/>
      <c r="M3" s="354"/>
      <c r="N3" s="354"/>
      <c r="O3" s="354"/>
      <c r="P3" s="354"/>
      <c r="Q3" s="354"/>
      <c r="R3" s="354"/>
      <c r="S3" s="354"/>
      <c r="T3" s="354"/>
      <c r="U3" s="354"/>
      <c r="V3" s="354"/>
      <c r="W3" s="354"/>
      <c r="X3" s="354" t="s">
        <v>336</v>
      </c>
      <c r="Y3" s="356" t="s">
        <v>337</v>
      </c>
    </row>
    <row r="4" spans="1:25" ht="68.25" thickBot="1" x14ac:dyDescent="0.25">
      <c r="A4" s="369"/>
      <c r="B4" s="370"/>
      <c r="C4" s="370"/>
      <c r="D4" s="370"/>
      <c r="E4" s="370"/>
      <c r="F4" s="370"/>
      <c r="G4" s="372"/>
      <c r="H4" s="55" t="s">
        <v>338</v>
      </c>
      <c r="I4" s="55" t="s">
        <v>339</v>
      </c>
      <c r="J4" s="55" t="s">
        <v>340</v>
      </c>
      <c r="K4" s="55" t="s">
        <v>341</v>
      </c>
      <c r="L4" s="55" t="s">
        <v>342</v>
      </c>
      <c r="M4" s="55" t="s">
        <v>343</v>
      </c>
      <c r="N4" s="55" t="s">
        <v>344</v>
      </c>
      <c r="O4" s="55" t="s">
        <v>345</v>
      </c>
      <c r="P4" s="121" t="s">
        <v>474</v>
      </c>
      <c r="Q4" s="55" t="s">
        <v>346</v>
      </c>
      <c r="R4" s="55" t="s">
        <v>347</v>
      </c>
      <c r="S4" s="55" t="s">
        <v>475</v>
      </c>
      <c r="T4" s="55" t="s">
        <v>476</v>
      </c>
      <c r="U4" s="55" t="s">
        <v>348</v>
      </c>
      <c r="V4" s="55" t="s">
        <v>349</v>
      </c>
      <c r="W4" s="55" t="s">
        <v>350</v>
      </c>
      <c r="X4" s="355"/>
      <c r="Y4" s="357"/>
    </row>
    <row r="5" spans="1:25" ht="22.5" x14ac:dyDescent="0.2">
      <c r="A5" s="358">
        <v>1</v>
      </c>
      <c r="B5" s="359"/>
      <c r="C5" s="359"/>
      <c r="D5" s="359"/>
      <c r="E5" s="359"/>
      <c r="F5" s="359"/>
      <c r="G5" s="5">
        <v>2</v>
      </c>
      <c r="H5" s="56" t="s">
        <v>351</v>
      </c>
      <c r="I5" s="57" t="s">
        <v>352</v>
      </c>
      <c r="J5" s="56" t="s">
        <v>353</v>
      </c>
      <c r="K5" s="57" t="s">
        <v>354</v>
      </c>
      <c r="L5" s="56" t="s">
        <v>355</v>
      </c>
      <c r="M5" s="57" t="s">
        <v>356</v>
      </c>
      <c r="N5" s="56" t="s">
        <v>357</v>
      </c>
      <c r="O5" s="57" t="s">
        <v>358</v>
      </c>
      <c r="P5" s="56" t="s">
        <v>359</v>
      </c>
      <c r="Q5" s="57" t="s">
        <v>360</v>
      </c>
      <c r="R5" s="56" t="s">
        <v>361</v>
      </c>
      <c r="S5" s="122" t="s">
        <v>477</v>
      </c>
      <c r="T5" s="122" t="s">
        <v>478</v>
      </c>
      <c r="U5" s="122" t="s">
        <v>479</v>
      </c>
      <c r="V5" s="122" t="s">
        <v>480</v>
      </c>
      <c r="W5" s="122" t="s">
        <v>481</v>
      </c>
      <c r="X5" s="122">
        <v>19</v>
      </c>
      <c r="Y5" s="123" t="s">
        <v>482</v>
      </c>
    </row>
    <row r="6" spans="1:25" x14ac:dyDescent="0.2">
      <c r="A6" s="360" t="s">
        <v>362</v>
      </c>
      <c r="B6" s="360"/>
      <c r="C6" s="360"/>
      <c r="D6" s="360"/>
      <c r="E6" s="360"/>
      <c r="F6" s="360"/>
      <c r="G6" s="360"/>
      <c r="H6" s="360"/>
      <c r="I6" s="360"/>
      <c r="J6" s="360"/>
      <c r="K6" s="360"/>
      <c r="L6" s="360"/>
      <c r="M6" s="360"/>
      <c r="N6" s="361"/>
      <c r="O6" s="361"/>
      <c r="P6" s="361"/>
      <c r="Q6" s="361"/>
      <c r="R6" s="361"/>
      <c r="S6" s="362"/>
      <c r="T6" s="362"/>
      <c r="U6" s="361"/>
      <c r="V6" s="361"/>
      <c r="W6" s="361"/>
      <c r="X6" s="361"/>
      <c r="Y6" s="363"/>
    </row>
    <row r="7" spans="1:25" x14ac:dyDescent="0.2">
      <c r="A7" s="352" t="s">
        <v>363</v>
      </c>
      <c r="B7" s="352"/>
      <c r="C7" s="352"/>
      <c r="D7" s="352"/>
      <c r="E7" s="352"/>
      <c r="F7" s="352"/>
      <c r="G7" s="6">
        <v>1</v>
      </c>
      <c r="H7" s="58">
        <v>9000000000</v>
      </c>
      <c r="I7" s="58">
        <v>0</v>
      </c>
      <c r="J7" s="58">
        <v>199000000</v>
      </c>
      <c r="K7" s="58">
        <v>0</v>
      </c>
      <c r="L7" s="58">
        <v>0</v>
      </c>
      <c r="M7" s="58">
        <v>0</v>
      </c>
      <c r="N7" s="58">
        <v>1171000000</v>
      </c>
      <c r="O7" s="58">
        <v>0</v>
      </c>
      <c r="P7" s="58">
        <v>202000000</v>
      </c>
      <c r="Q7" s="58">
        <v>0</v>
      </c>
      <c r="R7" s="58">
        <v>0</v>
      </c>
      <c r="S7" s="58">
        <v>0</v>
      </c>
      <c r="T7" s="58">
        <v>0</v>
      </c>
      <c r="U7" s="58">
        <v>692000000</v>
      </c>
      <c r="V7" s="58">
        <v>-933000000</v>
      </c>
      <c r="W7" s="59">
        <f>H7+I7+J7+K7-L7+M7+N7+O7+P7+Q7+R7+U7+V7+S7+T7</f>
        <v>10331000000</v>
      </c>
      <c r="X7" s="58">
        <v>0</v>
      </c>
      <c r="Y7" s="59">
        <f>W7+X7</f>
        <v>10331000000</v>
      </c>
    </row>
    <row r="8" spans="1:25" x14ac:dyDescent="0.2">
      <c r="A8" s="347" t="s">
        <v>364</v>
      </c>
      <c r="B8" s="347"/>
      <c r="C8" s="347"/>
      <c r="D8" s="347"/>
      <c r="E8" s="347"/>
      <c r="F8" s="347"/>
      <c r="G8" s="6">
        <v>2</v>
      </c>
      <c r="H8" s="58">
        <v>0</v>
      </c>
      <c r="I8" s="58">
        <v>0</v>
      </c>
      <c r="J8" s="58">
        <v>0</v>
      </c>
      <c r="K8" s="58">
        <v>0</v>
      </c>
      <c r="L8" s="58">
        <v>0</v>
      </c>
      <c r="M8" s="58">
        <v>0</v>
      </c>
      <c r="N8" s="58">
        <v>0</v>
      </c>
      <c r="O8" s="58">
        <v>0</v>
      </c>
      <c r="P8" s="58">
        <v>0</v>
      </c>
      <c r="Q8" s="58">
        <v>0</v>
      </c>
      <c r="R8" s="58">
        <v>0</v>
      </c>
      <c r="S8" s="58">
        <v>0</v>
      </c>
      <c r="T8" s="58">
        <v>0</v>
      </c>
      <c r="U8" s="58">
        <v>0</v>
      </c>
      <c r="V8" s="58">
        <v>0</v>
      </c>
      <c r="W8" s="59">
        <f t="shared" ref="W8:W9" si="0">H8+I8+J8+K8-L8+M8+N8+O8+P8+Q8+R8+U8+V8+S8+T8</f>
        <v>0</v>
      </c>
      <c r="X8" s="58">
        <v>0</v>
      </c>
      <c r="Y8" s="59">
        <f t="shared" ref="Y8:Y9" si="1">W8+X8</f>
        <v>0</v>
      </c>
    </row>
    <row r="9" spans="1:25" x14ac:dyDescent="0.2">
      <c r="A9" s="347" t="s">
        <v>365</v>
      </c>
      <c r="B9" s="347"/>
      <c r="C9" s="347"/>
      <c r="D9" s="347"/>
      <c r="E9" s="347"/>
      <c r="F9" s="347"/>
      <c r="G9" s="6">
        <v>3</v>
      </c>
      <c r="H9" s="58">
        <v>0</v>
      </c>
      <c r="I9" s="58">
        <v>0</v>
      </c>
      <c r="J9" s="58">
        <v>0</v>
      </c>
      <c r="K9" s="58">
        <v>0</v>
      </c>
      <c r="L9" s="58">
        <v>0</v>
      </c>
      <c r="M9" s="58">
        <v>0</v>
      </c>
      <c r="N9" s="58">
        <v>0</v>
      </c>
      <c r="O9" s="58">
        <v>0</v>
      </c>
      <c r="P9" s="58">
        <v>101000000</v>
      </c>
      <c r="Q9" s="58">
        <v>0</v>
      </c>
      <c r="R9" s="58">
        <v>0</v>
      </c>
      <c r="S9" s="58">
        <v>0</v>
      </c>
      <c r="T9" s="58">
        <v>0</v>
      </c>
      <c r="U9" s="58">
        <v>48000000</v>
      </c>
      <c r="V9" s="58">
        <v>0</v>
      </c>
      <c r="W9" s="59">
        <f t="shared" si="0"/>
        <v>149000000</v>
      </c>
      <c r="X9" s="58">
        <v>0</v>
      </c>
      <c r="Y9" s="59">
        <f t="shared" si="1"/>
        <v>149000000</v>
      </c>
    </row>
    <row r="10" spans="1:25" ht="24" customHeight="1" x14ac:dyDescent="0.2">
      <c r="A10" s="353" t="s">
        <v>366</v>
      </c>
      <c r="B10" s="353"/>
      <c r="C10" s="353"/>
      <c r="D10" s="353"/>
      <c r="E10" s="353"/>
      <c r="F10" s="353"/>
      <c r="G10" s="7">
        <v>4</v>
      </c>
      <c r="H10" s="59">
        <f>H7+H8+H9</f>
        <v>9000000000</v>
      </c>
      <c r="I10" s="59">
        <f t="shared" ref="I10:Y10" si="2">I7+I8+I9</f>
        <v>0</v>
      </c>
      <c r="J10" s="59">
        <f t="shared" si="2"/>
        <v>199000000</v>
      </c>
      <c r="K10" s="59">
        <f t="shared" si="2"/>
        <v>0</v>
      </c>
      <c r="L10" s="59">
        <f t="shared" si="2"/>
        <v>0</v>
      </c>
      <c r="M10" s="59">
        <f t="shared" si="2"/>
        <v>0</v>
      </c>
      <c r="N10" s="59">
        <f t="shared" si="2"/>
        <v>1171000000</v>
      </c>
      <c r="O10" s="59">
        <f t="shared" si="2"/>
        <v>0</v>
      </c>
      <c r="P10" s="59">
        <f t="shared" si="2"/>
        <v>303000000</v>
      </c>
      <c r="Q10" s="59">
        <f t="shared" si="2"/>
        <v>0</v>
      </c>
      <c r="R10" s="59">
        <f t="shared" si="2"/>
        <v>0</v>
      </c>
      <c r="S10" s="59">
        <f t="shared" si="2"/>
        <v>0</v>
      </c>
      <c r="T10" s="59">
        <f t="shared" si="2"/>
        <v>0</v>
      </c>
      <c r="U10" s="59">
        <f t="shared" si="2"/>
        <v>740000000</v>
      </c>
      <c r="V10" s="59">
        <f t="shared" si="2"/>
        <v>-933000000</v>
      </c>
      <c r="W10" s="59">
        <f t="shared" si="2"/>
        <v>10480000000</v>
      </c>
      <c r="X10" s="59">
        <f t="shared" si="2"/>
        <v>0</v>
      </c>
      <c r="Y10" s="59">
        <f t="shared" si="2"/>
        <v>10480000000</v>
      </c>
    </row>
    <row r="11" spans="1:25" x14ac:dyDescent="0.2">
      <c r="A11" s="347" t="s">
        <v>367</v>
      </c>
      <c r="B11" s="347"/>
      <c r="C11" s="347"/>
      <c r="D11" s="347"/>
      <c r="E11" s="347"/>
      <c r="F11" s="347"/>
      <c r="G11" s="6">
        <v>5</v>
      </c>
      <c r="H11" s="60">
        <v>0</v>
      </c>
      <c r="I11" s="60">
        <v>0</v>
      </c>
      <c r="J11" s="60">
        <v>0</v>
      </c>
      <c r="K11" s="60">
        <v>0</v>
      </c>
      <c r="L11" s="60">
        <v>0</v>
      </c>
      <c r="M11" s="60">
        <v>0</v>
      </c>
      <c r="N11" s="60">
        <v>0</v>
      </c>
      <c r="O11" s="60">
        <v>0</v>
      </c>
      <c r="P11" s="60">
        <v>0</v>
      </c>
      <c r="Q11" s="60">
        <v>0</v>
      </c>
      <c r="R11" s="60">
        <v>0</v>
      </c>
      <c r="S11" s="58">
        <v>0</v>
      </c>
      <c r="T11" s="58">
        <v>0</v>
      </c>
      <c r="U11" s="60">
        <v>0</v>
      </c>
      <c r="V11" s="58">
        <f>1273000000-27000000</f>
        <v>1246000000</v>
      </c>
      <c r="W11" s="59">
        <f t="shared" ref="W11:W29" si="3">H11+I11+J11+K11-L11+M11+N11+O11+P11+Q11+R11+U11+V11+S11+T11</f>
        <v>1246000000</v>
      </c>
      <c r="X11" s="58">
        <v>0</v>
      </c>
      <c r="Y11" s="59">
        <f t="shared" ref="Y11:Y29" si="4">W11+X11</f>
        <v>1246000000</v>
      </c>
    </row>
    <row r="12" spans="1:25" x14ac:dyDescent="0.2">
      <c r="A12" s="347" t="s">
        <v>368</v>
      </c>
      <c r="B12" s="347"/>
      <c r="C12" s="347"/>
      <c r="D12" s="347"/>
      <c r="E12" s="347"/>
      <c r="F12" s="347"/>
      <c r="G12" s="6">
        <v>6</v>
      </c>
      <c r="H12" s="60">
        <v>0</v>
      </c>
      <c r="I12" s="60">
        <v>0</v>
      </c>
      <c r="J12" s="60">
        <v>0</v>
      </c>
      <c r="K12" s="60">
        <v>0</v>
      </c>
      <c r="L12" s="60">
        <v>0</v>
      </c>
      <c r="M12" s="60">
        <v>0</v>
      </c>
      <c r="N12" s="58">
        <v>43000000</v>
      </c>
      <c r="O12" s="60">
        <v>0</v>
      </c>
      <c r="P12" s="60">
        <v>0</v>
      </c>
      <c r="Q12" s="60">
        <v>0</v>
      </c>
      <c r="R12" s="60">
        <v>0</v>
      </c>
      <c r="S12" s="58">
        <v>0</v>
      </c>
      <c r="T12" s="58">
        <v>0</v>
      </c>
      <c r="U12" s="60">
        <v>0</v>
      </c>
      <c r="V12" s="60">
        <v>0</v>
      </c>
      <c r="W12" s="59">
        <f t="shared" si="3"/>
        <v>43000000</v>
      </c>
      <c r="X12" s="58">
        <v>0</v>
      </c>
      <c r="Y12" s="59">
        <f t="shared" si="4"/>
        <v>43000000</v>
      </c>
    </row>
    <row r="13" spans="1:25" ht="26.25" customHeight="1" x14ac:dyDescent="0.2">
      <c r="A13" s="347" t="s">
        <v>369</v>
      </c>
      <c r="B13" s="347"/>
      <c r="C13" s="347"/>
      <c r="D13" s="347"/>
      <c r="E13" s="347"/>
      <c r="F13" s="347"/>
      <c r="G13" s="6">
        <v>7</v>
      </c>
      <c r="H13" s="60">
        <v>0</v>
      </c>
      <c r="I13" s="60">
        <v>0</v>
      </c>
      <c r="J13" s="60">
        <v>0</v>
      </c>
      <c r="K13" s="60">
        <v>0</v>
      </c>
      <c r="L13" s="60">
        <v>0</v>
      </c>
      <c r="M13" s="60">
        <v>0</v>
      </c>
      <c r="N13" s="60">
        <v>0</v>
      </c>
      <c r="O13" s="58">
        <v>0</v>
      </c>
      <c r="P13" s="60">
        <v>0</v>
      </c>
      <c r="Q13" s="60">
        <v>0</v>
      </c>
      <c r="R13" s="60">
        <v>0</v>
      </c>
      <c r="S13" s="58">
        <v>0</v>
      </c>
      <c r="T13" s="58">
        <v>0</v>
      </c>
      <c r="U13" s="58">
        <v>0</v>
      </c>
      <c r="V13" s="58">
        <v>0</v>
      </c>
      <c r="W13" s="59">
        <f t="shared" si="3"/>
        <v>0</v>
      </c>
      <c r="X13" s="58">
        <v>0</v>
      </c>
      <c r="Y13" s="59">
        <f t="shared" si="4"/>
        <v>0</v>
      </c>
    </row>
    <row r="14" spans="1:25" ht="29.25" customHeight="1" x14ac:dyDescent="0.2">
      <c r="A14" s="347" t="s">
        <v>483</v>
      </c>
      <c r="B14" s="347"/>
      <c r="C14" s="347"/>
      <c r="D14" s="347"/>
      <c r="E14" s="347"/>
      <c r="F14" s="347"/>
      <c r="G14" s="6">
        <v>8</v>
      </c>
      <c r="H14" s="60">
        <v>0</v>
      </c>
      <c r="I14" s="60">
        <v>0</v>
      </c>
      <c r="J14" s="60">
        <v>0</v>
      </c>
      <c r="K14" s="60">
        <v>0</v>
      </c>
      <c r="L14" s="60">
        <v>0</v>
      </c>
      <c r="M14" s="60">
        <v>0</v>
      </c>
      <c r="N14" s="60">
        <v>0</v>
      </c>
      <c r="O14" s="60">
        <v>0</v>
      </c>
      <c r="P14" s="58">
        <v>60000000</v>
      </c>
      <c r="Q14" s="60">
        <v>0</v>
      </c>
      <c r="R14" s="60">
        <v>0</v>
      </c>
      <c r="S14" s="58">
        <v>0</v>
      </c>
      <c r="T14" s="58">
        <v>0</v>
      </c>
      <c r="U14" s="58">
        <v>0</v>
      </c>
      <c r="V14" s="58">
        <v>0</v>
      </c>
      <c r="W14" s="59">
        <f t="shared" si="3"/>
        <v>60000000</v>
      </c>
      <c r="X14" s="58">
        <v>0</v>
      </c>
      <c r="Y14" s="59">
        <f t="shared" si="4"/>
        <v>60000000</v>
      </c>
    </row>
    <row r="15" spans="1:25" x14ac:dyDescent="0.2">
      <c r="A15" s="347" t="s">
        <v>370</v>
      </c>
      <c r="B15" s="347"/>
      <c r="C15" s="347"/>
      <c r="D15" s="347"/>
      <c r="E15" s="347"/>
      <c r="F15" s="347"/>
      <c r="G15" s="6">
        <v>9</v>
      </c>
      <c r="H15" s="60">
        <v>0</v>
      </c>
      <c r="I15" s="60">
        <v>0</v>
      </c>
      <c r="J15" s="60">
        <v>0</v>
      </c>
      <c r="K15" s="60">
        <v>0</v>
      </c>
      <c r="L15" s="60">
        <v>0</v>
      </c>
      <c r="M15" s="60">
        <v>0</v>
      </c>
      <c r="N15" s="60">
        <v>0</v>
      </c>
      <c r="O15" s="60">
        <v>0</v>
      </c>
      <c r="P15" s="60">
        <v>0</v>
      </c>
      <c r="Q15" s="58">
        <v>0</v>
      </c>
      <c r="R15" s="60">
        <v>0</v>
      </c>
      <c r="S15" s="58">
        <v>0</v>
      </c>
      <c r="T15" s="58">
        <v>0</v>
      </c>
      <c r="U15" s="58">
        <v>0</v>
      </c>
      <c r="V15" s="58">
        <v>0</v>
      </c>
      <c r="W15" s="59">
        <f t="shared" si="3"/>
        <v>0</v>
      </c>
      <c r="X15" s="58">
        <v>0</v>
      </c>
      <c r="Y15" s="59">
        <f t="shared" si="4"/>
        <v>0</v>
      </c>
    </row>
    <row r="16" spans="1:25" ht="28.5" customHeight="1" x14ac:dyDescent="0.2">
      <c r="A16" s="347" t="s">
        <v>371</v>
      </c>
      <c r="B16" s="347"/>
      <c r="C16" s="347"/>
      <c r="D16" s="347"/>
      <c r="E16" s="347"/>
      <c r="F16" s="347"/>
      <c r="G16" s="6">
        <v>10</v>
      </c>
      <c r="H16" s="60">
        <v>0</v>
      </c>
      <c r="I16" s="60">
        <v>0</v>
      </c>
      <c r="J16" s="60">
        <v>0</v>
      </c>
      <c r="K16" s="60">
        <v>0</v>
      </c>
      <c r="L16" s="60">
        <v>0</v>
      </c>
      <c r="M16" s="60">
        <v>0</v>
      </c>
      <c r="N16" s="60">
        <v>0</v>
      </c>
      <c r="O16" s="60">
        <v>0</v>
      </c>
      <c r="P16" s="60">
        <v>0</v>
      </c>
      <c r="Q16" s="60">
        <v>0</v>
      </c>
      <c r="R16" s="58">
        <v>0</v>
      </c>
      <c r="S16" s="58">
        <v>0</v>
      </c>
      <c r="T16" s="58">
        <v>0</v>
      </c>
      <c r="U16" s="58">
        <v>0</v>
      </c>
      <c r="V16" s="58">
        <v>0</v>
      </c>
      <c r="W16" s="59">
        <f t="shared" si="3"/>
        <v>0</v>
      </c>
      <c r="X16" s="58">
        <v>0</v>
      </c>
      <c r="Y16" s="59">
        <f t="shared" si="4"/>
        <v>0</v>
      </c>
    </row>
    <row r="17" spans="1:25" ht="23.25" customHeight="1" x14ac:dyDescent="0.2">
      <c r="A17" s="347" t="s">
        <v>372</v>
      </c>
      <c r="B17" s="347"/>
      <c r="C17" s="347"/>
      <c r="D17" s="347"/>
      <c r="E17" s="347"/>
      <c r="F17" s="347"/>
      <c r="G17" s="6">
        <v>11</v>
      </c>
      <c r="H17" s="60">
        <v>0</v>
      </c>
      <c r="I17" s="60">
        <v>0</v>
      </c>
      <c r="J17" s="60">
        <v>0</v>
      </c>
      <c r="K17" s="60">
        <v>0</v>
      </c>
      <c r="L17" s="60">
        <v>0</v>
      </c>
      <c r="M17" s="60">
        <v>0</v>
      </c>
      <c r="N17" s="58">
        <v>0</v>
      </c>
      <c r="O17" s="58">
        <v>0</v>
      </c>
      <c r="P17" s="58">
        <v>0</v>
      </c>
      <c r="Q17" s="58">
        <v>0</v>
      </c>
      <c r="R17" s="58">
        <v>0</v>
      </c>
      <c r="S17" s="58">
        <v>0</v>
      </c>
      <c r="T17" s="58">
        <v>0</v>
      </c>
      <c r="U17" s="58">
        <v>0</v>
      </c>
      <c r="V17" s="58">
        <v>0</v>
      </c>
      <c r="W17" s="59">
        <f t="shared" si="3"/>
        <v>0</v>
      </c>
      <c r="X17" s="58">
        <v>0</v>
      </c>
      <c r="Y17" s="59">
        <f t="shared" si="4"/>
        <v>0</v>
      </c>
    </row>
    <row r="18" spans="1:25" x14ac:dyDescent="0.2">
      <c r="A18" s="347" t="s">
        <v>373</v>
      </c>
      <c r="B18" s="347"/>
      <c r="C18" s="347"/>
      <c r="D18" s="347"/>
      <c r="E18" s="347"/>
      <c r="F18" s="347"/>
      <c r="G18" s="6">
        <v>12</v>
      </c>
      <c r="H18" s="60">
        <v>0</v>
      </c>
      <c r="I18" s="60">
        <v>0</v>
      </c>
      <c r="J18" s="60">
        <v>0</v>
      </c>
      <c r="K18" s="60">
        <v>0</v>
      </c>
      <c r="L18" s="60">
        <v>0</v>
      </c>
      <c r="M18" s="60">
        <v>0</v>
      </c>
      <c r="N18" s="58">
        <v>-3000000</v>
      </c>
      <c r="O18" s="58">
        <v>0</v>
      </c>
      <c r="P18" s="58">
        <v>0</v>
      </c>
      <c r="Q18" s="58">
        <v>0</v>
      </c>
      <c r="R18" s="58">
        <v>0</v>
      </c>
      <c r="S18" s="58">
        <v>0</v>
      </c>
      <c r="T18" s="58">
        <v>0</v>
      </c>
      <c r="U18" s="58">
        <v>0</v>
      </c>
      <c r="V18" s="58">
        <v>0</v>
      </c>
      <c r="W18" s="59">
        <f t="shared" si="3"/>
        <v>-3000000</v>
      </c>
      <c r="X18" s="58">
        <v>0</v>
      </c>
      <c r="Y18" s="59">
        <f t="shared" si="4"/>
        <v>-3000000</v>
      </c>
    </row>
    <row r="19" spans="1:25" x14ac:dyDescent="0.2">
      <c r="A19" s="347" t="s">
        <v>374</v>
      </c>
      <c r="B19" s="347"/>
      <c r="C19" s="347"/>
      <c r="D19" s="347"/>
      <c r="E19" s="347"/>
      <c r="F19" s="347"/>
      <c r="G19" s="6">
        <v>13</v>
      </c>
      <c r="H19" s="58">
        <v>0</v>
      </c>
      <c r="I19" s="58">
        <v>0</v>
      </c>
      <c r="J19" s="58">
        <v>0</v>
      </c>
      <c r="K19" s="58">
        <v>0</v>
      </c>
      <c r="L19" s="58">
        <v>0</v>
      </c>
      <c r="M19" s="58">
        <v>0</v>
      </c>
      <c r="N19" s="58">
        <v>0</v>
      </c>
      <c r="O19" s="58">
        <v>0</v>
      </c>
      <c r="P19" s="58">
        <v>0</v>
      </c>
      <c r="Q19" s="58">
        <v>0</v>
      </c>
      <c r="R19" s="58">
        <v>0</v>
      </c>
      <c r="S19" s="58">
        <v>0</v>
      </c>
      <c r="T19" s="58">
        <v>0</v>
      </c>
      <c r="U19" s="58">
        <v>0</v>
      </c>
      <c r="V19" s="58">
        <v>0</v>
      </c>
      <c r="W19" s="59">
        <f t="shared" si="3"/>
        <v>0</v>
      </c>
      <c r="X19" s="58">
        <v>0</v>
      </c>
      <c r="Y19" s="59">
        <f t="shared" si="4"/>
        <v>0</v>
      </c>
    </row>
    <row r="20" spans="1:25" x14ac:dyDescent="0.2">
      <c r="A20" s="347" t="s">
        <v>375</v>
      </c>
      <c r="B20" s="347"/>
      <c r="C20" s="347"/>
      <c r="D20" s="347"/>
      <c r="E20" s="347"/>
      <c r="F20" s="347"/>
      <c r="G20" s="6">
        <v>14</v>
      </c>
      <c r="H20" s="60">
        <v>0</v>
      </c>
      <c r="I20" s="60">
        <v>0</v>
      </c>
      <c r="J20" s="60">
        <v>0</v>
      </c>
      <c r="K20" s="60">
        <v>0</v>
      </c>
      <c r="L20" s="60">
        <v>0</v>
      </c>
      <c r="M20" s="60">
        <v>0</v>
      </c>
      <c r="N20" s="58">
        <v>0</v>
      </c>
      <c r="O20" s="58">
        <v>0</v>
      </c>
      <c r="P20" s="58">
        <v>0</v>
      </c>
      <c r="Q20" s="58">
        <v>0</v>
      </c>
      <c r="R20" s="58">
        <v>0</v>
      </c>
      <c r="S20" s="58">
        <v>0</v>
      </c>
      <c r="T20" s="58">
        <v>0</v>
      </c>
      <c r="U20" s="58">
        <v>0</v>
      </c>
      <c r="V20" s="58">
        <v>0</v>
      </c>
      <c r="W20" s="59">
        <f t="shared" si="3"/>
        <v>0</v>
      </c>
      <c r="X20" s="58">
        <v>0</v>
      </c>
      <c r="Y20" s="59">
        <f t="shared" si="4"/>
        <v>0</v>
      </c>
    </row>
    <row r="21" spans="1:25" ht="30.75" customHeight="1" x14ac:dyDescent="0.2">
      <c r="A21" s="347" t="s">
        <v>484</v>
      </c>
      <c r="B21" s="347"/>
      <c r="C21" s="347"/>
      <c r="D21" s="347"/>
      <c r="E21" s="347"/>
      <c r="F21" s="347"/>
      <c r="G21" s="6">
        <v>15</v>
      </c>
      <c r="H21" s="58">
        <v>0</v>
      </c>
      <c r="I21" s="58">
        <v>0</v>
      </c>
      <c r="J21" s="58">
        <v>0</v>
      </c>
      <c r="K21" s="58">
        <v>0</v>
      </c>
      <c r="L21" s="58">
        <v>0</v>
      </c>
      <c r="M21" s="58">
        <v>0</v>
      </c>
      <c r="N21" s="58">
        <v>0</v>
      </c>
      <c r="O21" s="58">
        <v>0</v>
      </c>
      <c r="P21" s="58">
        <v>0</v>
      </c>
      <c r="Q21" s="58">
        <v>0</v>
      </c>
      <c r="R21" s="58">
        <v>0</v>
      </c>
      <c r="S21" s="58">
        <v>0</v>
      </c>
      <c r="T21" s="58">
        <v>0</v>
      </c>
      <c r="U21" s="58">
        <v>0</v>
      </c>
      <c r="V21" s="58">
        <v>0</v>
      </c>
      <c r="W21" s="59">
        <f t="shared" si="3"/>
        <v>0</v>
      </c>
      <c r="X21" s="58">
        <v>0</v>
      </c>
      <c r="Y21" s="59">
        <f t="shared" si="4"/>
        <v>0</v>
      </c>
    </row>
    <row r="22" spans="1:25" ht="28.5" customHeight="1" x14ac:dyDescent="0.2">
      <c r="A22" s="347" t="s">
        <v>485</v>
      </c>
      <c r="B22" s="347"/>
      <c r="C22" s="347"/>
      <c r="D22" s="347"/>
      <c r="E22" s="347"/>
      <c r="F22" s="347"/>
      <c r="G22" s="6">
        <v>16</v>
      </c>
      <c r="H22" s="58">
        <v>0</v>
      </c>
      <c r="I22" s="58">
        <v>0</v>
      </c>
      <c r="J22" s="58">
        <v>0</v>
      </c>
      <c r="K22" s="58">
        <v>0</v>
      </c>
      <c r="L22" s="58">
        <v>0</v>
      </c>
      <c r="M22" s="58">
        <v>0</v>
      </c>
      <c r="N22" s="58">
        <v>0</v>
      </c>
      <c r="O22" s="58">
        <v>0</v>
      </c>
      <c r="P22" s="58">
        <v>0</v>
      </c>
      <c r="Q22" s="58">
        <v>0</v>
      </c>
      <c r="R22" s="58">
        <v>0</v>
      </c>
      <c r="S22" s="58">
        <v>0</v>
      </c>
      <c r="T22" s="58">
        <v>0</v>
      </c>
      <c r="U22" s="58">
        <v>0</v>
      </c>
      <c r="V22" s="58">
        <v>0</v>
      </c>
      <c r="W22" s="59">
        <f t="shared" si="3"/>
        <v>0</v>
      </c>
      <c r="X22" s="58">
        <v>0</v>
      </c>
      <c r="Y22" s="59">
        <f t="shared" si="4"/>
        <v>0</v>
      </c>
    </row>
    <row r="23" spans="1:25" ht="26.25" customHeight="1" x14ac:dyDescent="0.2">
      <c r="A23" s="347" t="s">
        <v>486</v>
      </c>
      <c r="B23" s="347"/>
      <c r="C23" s="347"/>
      <c r="D23" s="347"/>
      <c r="E23" s="347"/>
      <c r="F23" s="347"/>
      <c r="G23" s="6">
        <v>17</v>
      </c>
      <c r="H23" s="58">
        <v>0</v>
      </c>
      <c r="I23" s="58">
        <v>0</v>
      </c>
      <c r="J23" s="58">
        <v>0</v>
      </c>
      <c r="K23" s="58">
        <v>0</v>
      </c>
      <c r="L23" s="58">
        <v>0</v>
      </c>
      <c r="M23" s="58">
        <v>0</v>
      </c>
      <c r="N23" s="58">
        <v>0</v>
      </c>
      <c r="O23" s="58">
        <v>0</v>
      </c>
      <c r="P23" s="58">
        <v>0</v>
      </c>
      <c r="Q23" s="58">
        <v>0</v>
      </c>
      <c r="R23" s="58">
        <v>0</v>
      </c>
      <c r="S23" s="58">
        <v>0</v>
      </c>
      <c r="T23" s="58">
        <v>0</v>
      </c>
      <c r="U23" s="58">
        <v>0</v>
      </c>
      <c r="V23" s="58">
        <v>0</v>
      </c>
      <c r="W23" s="59">
        <f t="shared" si="3"/>
        <v>0</v>
      </c>
      <c r="X23" s="58">
        <v>0</v>
      </c>
      <c r="Y23" s="59">
        <f t="shared" si="4"/>
        <v>0</v>
      </c>
    </row>
    <row r="24" spans="1:25" x14ac:dyDescent="0.2">
      <c r="A24" s="347" t="s">
        <v>376</v>
      </c>
      <c r="B24" s="347"/>
      <c r="C24" s="347"/>
      <c r="D24" s="347"/>
      <c r="E24" s="347"/>
      <c r="F24" s="347"/>
      <c r="G24" s="6">
        <v>18</v>
      </c>
      <c r="H24" s="58">
        <v>0</v>
      </c>
      <c r="I24" s="58">
        <v>0</v>
      </c>
      <c r="J24" s="58">
        <v>0</v>
      </c>
      <c r="K24" s="58">
        <v>0</v>
      </c>
      <c r="L24" s="58">
        <v>0</v>
      </c>
      <c r="M24" s="58">
        <v>0</v>
      </c>
      <c r="N24" s="58">
        <v>0</v>
      </c>
      <c r="O24" s="58">
        <v>0</v>
      </c>
      <c r="P24" s="58">
        <v>0</v>
      </c>
      <c r="Q24" s="58">
        <v>0</v>
      </c>
      <c r="R24" s="58">
        <v>0</v>
      </c>
      <c r="S24" s="58">
        <v>0</v>
      </c>
      <c r="T24" s="58">
        <v>0</v>
      </c>
      <c r="U24" s="58">
        <v>0</v>
      </c>
      <c r="V24" s="58">
        <v>0</v>
      </c>
      <c r="W24" s="59">
        <f t="shared" si="3"/>
        <v>0</v>
      </c>
      <c r="X24" s="58">
        <v>0</v>
      </c>
      <c r="Y24" s="59">
        <f t="shared" si="4"/>
        <v>0</v>
      </c>
    </row>
    <row r="25" spans="1:25" x14ac:dyDescent="0.2">
      <c r="A25" s="347" t="s">
        <v>487</v>
      </c>
      <c r="B25" s="347"/>
      <c r="C25" s="347"/>
      <c r="D25" s="347"/>
      <c r="E25" s="347"/>
      <c r="F25" s="347"/>
      <c r="G25" s="6">
        <v>19</v>
      </c>
      <c r="H25" s="58">
        <v>0</v>
      </c>
      <c r="I25" s="58">
        <v>0</v>
      </c>
      <c r="J25" s="58">
        <v>0</v>
      </c>
      <c r="K25" s="58">
        <v>0</v>
      </c>
      <c r="L25" s="58">
        <v>0</v>
      </c>
      <c r="M25" s="58">
        <v>0</v>
      </c>
      <c r="N25" s="58">
        <v>0</v>
      </c>
      <c r="O25" s="58">
        <v>0</v>
      </c>
      <c r="P25" s="58">
        <v>0</v>
      </c>
      <c r="Q25" s="58">
        <v>0</v>
      </c>
      <c r="R25" s="58">
        <v>0</v>
      </c>
      <c r="S25" s="58">
        <v>0</v>
      </c>
      <c r="T25" s="58">
        <v>0</v>
      </c>
      <c r="U25" s="58">
        <v>0</v>
      </c>
      <c r="V25" s="58">
        <v>0</v>
      </c>
      <c r="W25" s="59">
        <f t="shared" si="3"/>
        <v>0</v>
      </c>
      <c r="X25" s="58">
        <v>0</v>
      </c>
      <c r="Y25" s="59">
        <f t="shared" si="4"/>
        <v>0</v>
      </c>
    </row>
    <row r="26" spans="1:25" x14ac:dyDescent="0.2">
      <c r="A26" s="347" t="s">
        <v>488</v>
      </c>
      <c r="B26" s="347"/>
      <c r="C26" s="347"/>
      <c r="D26" s="347"/>
      <c r="E26" s="347"/>
      <c r="F26" s="347"/>
      <c r="G26" s="6">
        <v>20</v>
      </c>
      <c r="H26" s="58">
        <v>0</v>
      </c>
      <c r="I26" s="58">
        <v>0</v>
      </c>
      <c r="J26" s="58">
        <v>0</v>
      </c>
      <c r="K26" s="58">
        <v>0</v>
      </c>
      <c r="L26" s="58">
        <v>0</v>
      </c>
      <c r="M26" s="58">
        <v>0</v>
      </c>
      <c r="N26" s="58">
        <v>0</v>
      </c>
      <c r="O26" s="58">
        <v>0</v>
      </c>
      <c r="P26" s="58">
        <v>0</v>
      </c>
      <c r="Q26" s="58">
        <v>0</v>
      </c>
      <c r="R26" s="58">
        <v>0</v>
      </c>
      <c r="S26" s="58">
        <v>0</v>
      </c>
      <c r="T26" s="58">
        <v>0</v>
      </c>
      <c r="U26" s="58">
        <v>0</v>
      </c>
      <c r="V26" s="58">
        <v>0</v>
      </c>
      <c r="W26" s="59">
        <f t="shared" si="3"/>
        <v>0</v>
      </c>
      <c r="X26" s="58">
        <v>0</v>
      </c>
      <c r="Y26" s="59">
        <f t="shared" si="4"/>
        <v>0</v>
      </c>
    </row>
    <row r="27" spans="1:25" x14ac:dyDescent="0.2">
      <c r="A27" s="347" t="s">
        <v>489</v>
      </c>
      <c r="B27" s="347"/>
      <c r="C27" s="347"/>
      <c r="D27" s="347"/>
      <c r="E27" s="347"/>
      <c r="F27" s="347"/>
      <c r="G27" s="6">
        <v>21</v>
      </c>
      <c r="H27" s="58">
        <v>0</v>
      </c>
      <c r="I27" s="58">
        <v>0</v>
      </c>
      <c r="J27" s="58">
        <v>0</v>
      </c>
      <c r="K27" s="58">
        <v>0</v>
      </c>
      <c r="L27" s="58">
        <v>0</v>
      </c>
      <c r="M27" s="58">
        <v>0</v>
      </c>
      <c r="N27" s="58">
        <v>0</v>
      </c>
      <c r="O27" s="58">
        <v>0</v>
      </c>
      <c r="P27" s="58">
        <v>0</v>
      </c>
      <c r="Q27" s="58">
        <v>0</v>
      </c>
      <c r="R27" s="58">
        <v>0</v>
      </c>
      <c r="S27" s="58">
        <v>0</v>
      </c>
      <c r="T27" s="58">
        <v>0</v>
      </c>
      <c r="U27" s="58">
        <v>-933000000</v>
      </c>
      <c r="V27" s="58">
        <v>933000000</v>
      </c>
      <c r="W27" s="59">
        <f t="shared" si="3"/>
        <v>0</v>
      </c>
      <c r="X27" s="58">
        <v>0</v>
      </c>
      <c r="Y27" s="59">
        <f t="shared" si="4"/>
        <v>0</v>
      </c>
    </row>
    <row r="28" spans="1:25" x14ac:dyDescent="0.2">
      <c r="A28" s="347" t="s">
        <v>490</v>
      </c>
      <c r="B28" s="347"/>
      <c r="C28" s="347"/>
      <c r="D28" s="347"/>
      <c r="E28" s="347"/>
      <c r="F28" s="347"/>
      <c r="G28" s="6">
        <v>22</v>
      </c>
      <c r="H28" s="58">
        <v>0</v>
      </c>
      <c r="I28" s="58">
        <v>0</v>
      </c>
      <c r="J28" s="58">
        <v>0</v>
      </c>
      <c r="K28" s="58">
        <v>0</v>
      </c>
      <c r="L28" s="58">
        <v>0</v>
      </c>
      <c r="M28" s="58">
        <v>0</v>
      </c>
      <c r="N28" s="58">
        <v>0</v>
      </c>
      <c r="O28" s="58">
        <v>0</v>
      </c>
      <c r="P28" s="58">
        <v>0</v>
      </c>
      <c r="Q28" s="58">
        <v>0</v>
      </c>
      <c r="R28" s="58">
        <v>0</v>
      </c>
      <c r="S28" s="58">
        <v>0</v>
      </c>
      <c r="T28" s="58">
        <v>0</v>
      </c>
      <c r="U28" s="58">
        <v>0</v>
      </c>
      <c r="V28" s="58">
        <v>0</v>
      </c>
      <c r="W28" s="59">
        <f t="shared" si="3"/>
        <v>0</v>
      </c>
      <c r="X28" s="58">
        <v>0</v>
      </c>
      <c r="Y28" s="59">
        <f t="shared" si="4"/>
        <v>0</v>
      </c>
    </row>
    <row r="29" spans="1:25" x14ac:dyDescent="0.2">
      <c r="A29" s="347" t="s">
        <v>491</v>
      </c>
      <c r="B29" s="347"/>
      <c r="C29" s="347"/>
      <c r="D29" s="347"/>
      <c r="E29" s="347"/>
      <c r="F29" s="347"/>
      <c r="G29" s="6">
        <v>23</v>
      </c>
      <c r="H29" s="58">
        <v>0</v>
      </c>
      <c r="I29" s="58">
        <v>0</v>
      </c>
      <c r="J29" s="58">
        <v>0</v>
      </c>
      <c r="K29" s="58">
        <v>0</v>
      </c>
      <c r="L29" s="58">
        <v>0</v>
      </c>
      <c r="M29" s="58">
        <v>0</v>
      </c>
      <c r="N29" s="58">
        <v>0</v>
      </c>
      <c r="O29" s="58">
        <v>0</v>
      </c>
      <c r="P29" s="58">
        <v>0</v>
      </c>
      <c r="Q29" s="58">
        <v>0</v>
      </c>
      <c r="R29" s="58">
        <v>0</v>
      </c>
      <c r="S29" s="58">
        <v>0</v>
      </c>
      <c r="T29" s="58">
        <v>0</v>
      </c>
      <c r="U29" s="58">
        <v>0</v>
      </c>
      <c r="V29" s="58">
        <v>0</v>
      </c>
      <c r="W29" s="59">
        <f t="shared" si="3"/>
        <v>0</v>
      </c>
      <c r="X29" s="58">
        <v>0</v>
      </c>
      <c r="Y29" s="59">
        <f t="shared" si="4"/>
        <v>0</v>
      </c>
    </row>
    <row r="30" spans="1:25" ht="21.75" customHeight="1" x14ac:dyDescent="0.2">
      <c r="A30" s="348" t="s">
        <v>492</v>
      </c>
      <c r="B30" s="348"/>
      <c r="C30" s="348"/>
      <c r="D30" s="348"/>
      <c r="E30" s="348"/>
      <c r="F30" s="348"/>
      <c r="G30" s="8">
        <v>24</v>
      </c>
      <c r="H30" s="61">
        <f>SUM(H10:H29)</f>
        <v>9000000000</v>
      </c>
      <c r="I30" s="61">
        <f t="shared" ref="I30:Y30" si="5">SUM(I10:I29)</f>
        <v>0</v>
      </c>
      <c r="J30" s="61">
        <f t="shared" si="5"/>
        <v>199000000</v>
      </c>
      <c r="K30" s="61">
        <f t="shared" si="5"/>
        <v>0</v>
      </c>
      <c r="L30" s="61">
        <f t="shared" si="5"/>
        <v>0</v>
      </c>
      <c r="M30" s="61">
        <f t="shared" si="5"/>
        <v>0</v>
      </c>
      <c r="N30" s="61">
        <f t="shared" si="5"/>
        <v>1211000000</v>
      </c>
      <c r="O30" s="61">
        <f t="shared" si="5"/>
        <v>0</v>
      </c>
      <c r="P30" s="61">
        <f t="shared" si="5"/>
        <v>363000000</v>
      </c>
      <c r="Q30" s="61">
        <f t="shared" si="5"/>
        <v>0</v>
      </c>
      <c r="R30" s="61">
        <f t="shared" si="5"/>
        <v>0</v>
      </c>
      <c r="S30" s="61">
        <f t="shared" si="5"/>
        <v>0</v>
      </c>
      <c r="T30" s="61">
        <f t="shared" si="5"/>
        <v>0</v>
      </c>
      <c r="U30" s="61">
        <f t="shared" si="5"/>
        <v>-193000000</v>
      </c>
      <c r="V30" s="61">
        <f t="shared" si="5"/>
        <v>1246000000</v>
      </c>
      <c r="W30" s="61">
        <f t="shared" si="5"/>
        <v>11826000000</v>
      </c>
      <c r="X30" s="61">
        <f t="shared" si="5"/>
        <v>0</v>
      </c>
      <c r="Y30" s="61">
        <f t="shared" si="5"/>
        <v>11826000000</v>
      </c>
    </row>
    <row r="31" spans="1:25" x14ac:dyDescent="0.2">
      <c r="A31" s="349" t="s">
        <v>377</v>
      </c>
      <c r="B31" s="350"/>
      <c r="C31" s="350"/>
      <c r="D31" s="350"/>
      <c r="E31" s="350"/>
      <c r="F31" s="350"/>
      <c r="G31" s="350"/>
      <c r="H31" s="350"/>
      <c r="I31" s="350"/>
      <c r="J31" s="350"/>
      <c r="K31" s="350"/>
      <c r="L31" s="350"/>
      <c r="M31" s="350"/>
      <c r="N31" s="350"/>
      <c r="O31" s="350"/>
      <c r="P31" s="350"/>
      <c r="Q31" s="350"/>
      <c r="R31" s="350"/>
      <c r="S31" s="350"/>
      <c r="T31" s="350"/>
      <c r="U31" s="350"/>
      <c r="V31" s="350"/>
      <c r="W31" s="350"/>
      <c r="X31" s="350"/>
      <c r="Y31" s="350"/>
    </row>
    <row r="32" spans="1:25" ht="36.75" customHeight="1" x14ac:dyDescent="0.2">
      <c r="A32" s="343" t="s">
        <v>378</v>
      </c>
      <c r="B32" s="344"/>
      <c r="C32" s="344"/>
      <c r="D32" s="344"/>
      <c r="E32" s="344"/>
      <c r="F32" s="344"/>
      <c r="G32" s="7">
        <v>25</v>
      </c>
      <c r="H32" s="59">
        <f>SUM(H12:H20)</f>
        <v>0</v>
      </c>
      <c r="I32" s="59">
        <f t="shared" ref="I32:Y32" si="6">SUM(I12:I20)</f>
        <v>0</v>
      </c>
      <c r="J32" s="59">
        <f t="shared" si="6"/>
        <v>0</v>
      </c>
      <c r="K32" s="59">
        <f t="shared" si="6"/>
        <v>0</v>
      </c>
      <c r="L32" s="59">
        <f t="shared" si="6"/>
        <v>0</v>
      </c>
      <c r="M32" s="59">
        <f t="shared" si="6"/>
        <v>0</v>
      </c>
      <c r="N32" s="59">
        <f t="shared" si="6"/>
        <v>40000000</v>
      </c>
      <c r="O32" s="59">
        <f t="shared" si="6"/>
        <v>0</v>
      </c>
      <c r="P32" s="59">
        <f t="shared" si="6"/>
        <v>60000000</v>
      </c>
      <c r="Q32" s="59">
        <f t="shared" si="6"/>
        <v>0</v>
      </c>
      <c r="R32" s="59">
        <f t="shared" si="6"/>
        <v>0</v>
      </c>
      <c r="S32" s="59">
        <f t="shared" si="6"/>
        <v>0</v>
      </c>
      <c r="T32" s="59">
        <f t="shared" si="6"/>
        <v>0</v>
      </c>
      <c r="U32" s="59">
        <f t="shared" si="6"/>
        <v>0</v>
      </c>
      <c r="V32" s="59">
        <f t="shared" si="6"/>
        <v>0</v>
      </c>
      <c r="W32" s="59">
        <f t="shared" si="6"/>
        <v>100000000</v>
      </c>
      <c r="X32" s="59">
        <f t="shared" si="6"/>
        <v>0</v>
      </c>
      <c r="Y32" s="59">
        <f t="shared" si="6"/>
        <v>100000000</v>
      </c>
    </row>
    <row r="33" spans="1:25" ht="31.5" customHeight="1" x14ac:dyDescent="0.2">
      <c r="A33" s="343" t="s">
        <v>493</v>
      </c>
      <c r="B33" s="344"/>
      <c r="C33" s="344"/>
      <c r="D33" s="344"/>
      <c r="E33" s="344"/>
      <c r="F33" s="344"/>
      <c r="G33" s="7">
        <v>26</v>
      </c>
      <c r="H33" s="59">
        <f>H11+H32</f>
        <v>0</v>
      </c>
      <c r="I33" s="59">
        <f t="shared" ref="I33:Y33" si="7">I11+I32</f>
        <v>0</v>
      </c>
      <c r="J33" s="59">
        <f t="shared" si="7"/>
        <v>0</v>
      </c>
      <c r="K33" s="59">
        <f t="shared" si="7"/>
        <v>0</v>
      </c>
      <c r="L33" s="59">
        <f t="shared" si="7"/>
        <v>0</v>
      </c>
      <c r="M33" s="59">
        <f t="shared" si="7"/>
        <v>0</v>
      </c>
      <c r="N33" s="59">
        <f t="shared" si="7"/>
        <v>40000000</v>
      </c>
      <c r="O33" s="59">
        <f t="shared" si="7"/>
        <v>0</v>
      </c>
      <c r="P33" s="59">
        <f t="shared" si="7"/>
        <v>60000000</v>
      </c>
      <c r="Q33" s="59">
        <f t="shared" si="7"/>
        <v>0</v>
      </c>
      <c r="R33" s="59">
        <f t="shared" si="7"/>
        <v>0</v>
      </c>
      <c r="S33" s="59">
        <f t="shared" si="7"/>
        <v>0</v>
      </c>
      <c r="T33" s="59">
        <f t="shared" si="7"/>
        <v>0</v>
      </c>
      <c r="U33" s="59">
        <f t="shared" si="7"/>
        <v>0</v>
      </c>
      <c r="V33" s="59">
        <f t="shared" si="7"/>
        <v>1246000000</v>
      </c>
      <c r="W33" s="59">
        <f t="shared" si="7"/>
        <v>1346000000</v>
      </c>
      <c r="X33" s="59">
        <f t="shared" si="7"/>
        <v>0</v>
      </c>
      <c r="Y33" s="59">
        <f t="shared" si="7"/>
        <v>1346000000</v>
      </c>
    </row>
    <row r="34" spans="1:25" ht="30.75" customHeight="1" x14ac:dyDescent="0.2">
      <c r="A34" s="345" t="s">
        <v>494</v>
      </c>
      <c r="B34" s="346"/>
      <c r="C34" s="346"/>
      <c r="D34" s="346"/>
      <c r="E34" s="346"/>
      <c r="F34" s="346"/>
      <c r="G34" s="8">
        <v>27</v>
      </c>
      <c r="H34" s="61">
        <f>SUM(H21:H29)</f>
        <v>0</v>
      </c>
      <c r="I34" s="61">
        <f t="shared" ref="I34:Y34" si="8">SUM(I21:I29)</f>
        <v>0</v>
      </c>
      <c r="J34" s="61">
        <f t="shared" si="8"/>
        <v>0</v>
      </c>
      <c r="K34" s="61">
        <f t="shared" si="8"/>
        <v>0</v>
      </c>
      <c r="L34" s="61">
        <f t="shared" si="8"/>
        <v>0</v>
      </c>
      <c r="M34" s="61">
        <f t="shared" si="8"/>
        <v>0</v>
      </c>
      <c r="N34" s="61">
        <f t="shared" si="8"/>
        <v>0</v>
      </c>
      <c r="O34" s="61">
        <f t="shared" si="8"/>
        <v>0</v>
      </c>
      <c r="P34" s="61">
        <f t="shared" si="8"/>
        <v>0</v>
      </c>
      <c r="Q34" s="61">
        <f t="shared" si="8"/>
        <v>0</v>
      </c>
      <c r="R34" s="61">
        <f t="shared" si="8"/>
        <v>0</v>
      </c>
      <c r="S34" s="61">
        <f t="shared" si="8"/>
        <v>0</v>
      </c>
      <c r="T34" s="61">
        <f t="shared" si="8"/>
        <v>0</v>
      </c>
      <c r="U34" s="61">
        <f t="shared" si="8"/>
        <v>-933000000</v>
      </c>
      <c r="V34" s="61">
        <f t="shared" si="8"/>
        <v>933000000</v>
      </c>
      <c r="W34" s="61">
        <f t="shared" si="8"/>
        <v>0</v>
      </c>
      <c r="X34" s="61">
        <f t="shared" si="8"/>
        <v>0</v>
      </c>
      <c r="Y34" s="61">
        <f t="shared" si="8"/>
        <v>0</v>
      </c>
    </row>
    <row r="35" spans="1:25" x14ac:dyDescent="0.2">
      <c r="A35" s="349" t="s">
        <v>379</v>
      </c>
      <c r="B35" s="351"/>
      <c r="C35" s="351"/>
      <c r="D35" s="351"/>
      <c r="E35" s="351"/>
      <c r="F35" s="351"/>
      <c r="G35" s="351"/>
      <c r="H35" s="351"/>
      <c r="I35" s="351"/>
      <c r="J35" s="351"/>
      <c r="K35" s="351"/>
      <c r="L35" s="351"/>
      <c r="M35" s="351"/>
      <c r="N35" s="351"/>
      <c r="O35" s="351"/>
      <c r="P35" s="351"/>
      <c r="Q35" s="351"/>
      <c r="R35" s="351"/>
      <c r="S35" s="351"/>
      <c r="T35" s="351"/>
      <c r="U35" s="351"/>
      <c r="V35" s="351"/>
      <c r="W35" s="351"/>
      <c r="X35" s="351"/>
      <c r="Y35" s="351"/>
    </row>
    <row r="36" spans="1:25" x14ac:dyDescent="0.2">
      <c r="A36" s="352" t="s">
        <v>380</v>
      </c>
      <c r="B36" s="352"/>
      <c r="C36" s="352"/>
      <c r="D36" s="352"/>
      <c r="E36" s="352"/>
      <c r="F36" s="352"/>
      <c r="G36" s="6">
        <v>28</v>
      </c>
      <c r="H36" s="58">
        <v>9000000000</v>
      </c>
      <c r="I36" s="58">
        <v>0</v>
      </c>
      <c r="J36" s="58">
        <v>199000000</v>
      </c>
      <c r="K36" s="58">
        <v>0</v>
      </c>
      <c r="L36" s="58">
        <v>0</v>
      </c>
      <c r="M36" s="58">
        <v>0</v>
      </c>
      <c r="N36" s="58">
        <v>1211000000</v>
      </c>
      <c r="O36" s="58">
        <v>0</v>
      </c>
      <c r="P36" s="58">
        <f>280000000+83000000</f>
        <v>363000000</v>
      </c>
      <c r="Q36" s="58">
        <v>0</v>
      </c>
      <c r="R36" s="58">
        <v>0</v>
      </c>
      <c r="S36" s="58">
        <v>0</v>
      </c>
      <c r="T36" s="58">
        <v>0</v>
      </c>
      <c r="U36" s="58">
        <f>-241000000+48000000</f>
        <v>-193000000</v>
      </c>
      <c r="V36" s="58">
        <f>1273000000-27000000</f>
        <v>1246000000</v>
      </c>
      <c r="W36" s="59">
        <f>H36+I36+J36+K36-L36+M36+N36+O36+P36+Q36+R36+U36+V36+S36+T36</f>
        <v>11826000000</v>
      </c>
      <c r="X36" s="58">
        <v>0</v>
      </c>
      <c r="Y36" s="59">
        <f t="shared" ref="Y36:Y38" si="9">W36+X36</f>
        <v>11826000000</v>
      </c>
    </row>
    <row r="37" spans="1:25" x14ac:dyDescent="0.2">
      <c r="A37" s="347" t="s">
        <v>381</v>
      </c>
      <c r="B37" s="347"/>
      <c r="C37" s="347"/>
      <c r="D37" s="347"/>
      <c r="E37" s="347"/>
      <c r="F37" s="347"/>
      <c r="G37" s="6">
        <v>29</v>
      </c>
      <c r="H37" s="58">
        <v>0</v>
      </c>
      <c r="I37" s="58">
        <v>0</v>
      </c>
      <c r="J37" s="58">
        <v>0</v>
      </c>
      <c r="K37" s="58">
        <v>0</v>
      </c>
      <c r="L37" s="58">
        <v>0</v>
      </c>
      <c r="M37" s="58">
        <v>0</v>
      </c>
      <c r="N37" s="58">
        <v>0</v>
      </c>
      <c r="O37" s="58">
        <v>0</v>
      </c>
      <c r="P37" s="58">
        <v>0</v>
      </c>
      <c r="Q37" s="58">
        <v>0</v>
      </c>
      <c r="R37" s="58">
        <v>0</v>
      </c>
      <c r="S37" s="58">
        <v>0</v>
      </c>
      <c r="T37" s="58">
        <v>0</v>
      </c>
      <c r="U37" s="58">
        <v>0</v>
      </c>
      <c r="V37" s="58">
        <v>0</v>
      </c>
      <c r="W37" s="59">
        <f t="shared" ref="W37:W38" si="10">H37+I37+J37+K37-L37+M37+N37+O37+P37+Q37+R37+U37+V37+S37+T37</f>
        <v>0</v>
      </c>
      <c r="X37" s="58">
        <v>0</v>
      </c>
      <c r="Y37" s="59">
        <f t="shared" si="9"/>
        <v>0</v>
      </c>
    </row>
    <row r="38" spans="1:25" x14ac:dyDescent="0.2">
      <c r="A38" s="347" t="s">
        <v>382</v>
      </c>
      <c r="B38" s="347"/>
      <c r="C38" s="347"/>
      <c r="D38" s="347"/>
      <c r="E38" s="347"/>
      <c r="F38" s="347"/>
      <c r="G38" s="6">
        <v>30</v>
      </c>
      <c r="H38" s="58">
        <v>0</v>
      </c>
      <c r="I38" s="58">
        <v>0</v>
      </c>
      <c r="J38" s="58">
        <v>0</v>
      </c>
      <c r="K38" s="58">
        <v>0</v>
      </c>
      <c r="L38" s="58">
        <v>0</v>
      </c>
      <c r="M38" s="58">
        <v>0</v>
      </c>
      <c r="N38" s="58">
        <v>0</v>
      </c>
      <c r="O38" s="58">
        <v>0</v>
      </c>
      <c r="P38" s="58">
        <v>0</v>
      </c>
      <c r="Q38" s="58">
        <v>0</v>
      </c>
      <c r="R38" s="58">
        <v>0</v>
      </c>
      <c r="S38" s="58">
        <v>0</v>
      </c>
      <c r="T38" s="58">
        <v>0</v>
      </c>
      <c r="U38" s="58">
        <v>0</v>
      </c>
      <c r="V38" s="58">
        <v>0</v>
      </c>
      <c r="W38" s="59">
        <f t="shared" si="10"/>
        <v>0</v>
      </c>
      <c r="X38" s="58">
        <v>0</v>
      </c>
      <c r="Y38" s="59">
        <f t="shared" si="9"/>
        <v>0</v>
      </c>
    </row>
    <row r="39" spans="1:25" ht="25.5" customHeight="1" x14ac:dyDescent="0.2">
      <c r="A39" s="353" t="s">
        <v>495</v>
      </c>
      <c r="B39" s="353"/>
      <c r="C39" s="353"/>
      <c r="D39" s="353"/>
      <c r="E39" s="353"/>
      <c r="F39" s="353"/>
      <c r="G39" s="7">
        <v>31</v>
      </c>
      <c r="H39" s="59">
        <f>H36+H37+H38</f>
        <v>9000000000</v>
      </c>
      <c r="I39" s="59">
        <f t="shared" ref="I39:Y39" si="11">I36+I37+I38</f>
        <v>0</v>
      </c>
      <c r="J39" s="59">
        <f t="shared" si="11"/>
        <v>199000000</v>
      </c>
      <c r="K39" s="59">
        <f t="shared" si="11"/>
        <v>0</v>
      </c>
      <c r="L39" s="59">
        <f t="shared" si="11"/>
        <v>0</v>
      </c>
      <c r="M39" s="59">
        <f t="shared" si="11"/>
        <v>0</v>
      </c>
      <c r="N39" s="59">
        <f t="shared" si="11"/>
        <v>1211000000</v>
      </c>
      <c r="O39" s="59">
        <f t="shared" si="11"/>
        <v>0</v>
      </c>
      <c r="P39" s="59">
        <f t="shared" si="11"/>
        <v>363000000</v>
      </c>
      <c r="Q39" s="59">
        <f t="shared" si="11"/>
        <v>0</v>
      </c>
      <c r="R39" s="59">
        <f t="shared" si="11"/>
        <v>0</v>
      </c>
      <c r="S39" s="59">
        <f t="shared" si="11"/>
        <v>0</v>
      </c>
      <c r="T39" s="59">
        <f t="shared" si="11"/>
        <v>0</v>
      </c>
      <c r="U39" s="59">
        <f t="shared" si="11"/>
        <v>-193000000</v>
      </c>
      <c r="V39" s="59">
        <f t="shared" si="11"/>
        <v>1246000000</v>
      </c>
      <c r="W39" s="59">
        <f t="shared" si="11"/>
        <v>11826000000</v>
      </c>
      <c r="X39" s="59">
        <f t="shared" si="11"/>
        <v>0</v>
      </c>
      <c r="Y39" s="59">
        <f t="shared" si="11"/>
        <v>11826000000</v>
      </c>
    </row>
    <row r="40" spans="1:25" x14ac:dyDescent="0.2">
      <c r="A40" s="347" t="s">
        <v>383</v>
      </c>
      <c r="B40" s="347"/>
      <c r="C40" s="347"/>
      <c r="D40" s="347"/>
      <c r="E40" s="347"/>
      <c r="F40" s="347"/>
      <c r="G40" s="6">
        <v>32</v>
      </c>
      <c r="H40" s="60">
        <v>0</v>
      </c>
      <c r="I40" s="60">
        <v>0</v>
      </c>
      <c r="J40" s="60">
        <v>0</v>
      </c>
      <c r="K40" s="60">
        <v>0</v>
      </c>
      <c r="L40" s="60">
        <v>0</v>
      </c>
      <c r="M40" s="60">
        <v>0</v>
      </c>
      <c r="N40" s="60">
        <v>0</v>
      </c>
      <c r="O40" s="60">
        <v>0</v>
      </c>
      <c r="P40" s="60">
        <v>0</v>
      </c>
      <c r="Q40" s="60">
        <v>0</v>
      </c>
      <c r="R40" s="60">
        <v>0</v>
      </c>
      <c r="S40" s="58">
        <v>0</v>
      </c>
      <c r="T40" s="58">
        <v>0</v>
      </c>
      <c r="U40" s="60">
        <v>0</v>
      </c>
      <c r="V40" s="58">
        <v>1837000000</v>
      </c>
      <c r="W40" s="59">
        <f t="shared" ref="W40:W58" si="12">H40+I40+J40+K40-L40+M40+N40+O40+P40+Q40+R40+U40+V40+S40+T40</f>
        <v>1837000000</v>
      </c>
      <c r="X40" s="58">
        <v>0</v>
      </c>
      <c r="Y40" s="59">
        <f t="shared" ref="Y40:Y58" si="13">W40+X40</f>
        <v>1837000000</v>
      </c>
    </row>
    <row r="41" spans="1:25" x14ac:dyDescent="0.2">
      <c r="A41" s="347" t="s">
        <v>384</v>
      </c>
      <c r="B41" s="347"/>
      <c r="C41" s="347"/>
      <c r="D41" s="347"/>
      <c r="E41" s="347"/>
      <c r="F41" s="347"/>
      <c r="G41" s="6">
        <v>33</v>
      </c>
      <c r="H41" s="60">
        <v>0</v>
      </c>
      <c r="I41" s="60">
        <v>0</v>
      </c>
      <c r="J41" s="60">
        <v>0</v>
      </c>
      <c r="K41" s="60">
        <v>0</v>
      </c>
      <c r="L41" s="60">
        <v>0</v>
      </c>
      <c r="M41" s="60">
        <v>0</v>
      </c>
      <c r="N41" s="58">
        <v>4000000</v>
      </c>
      <c r="O41" s="60">
        <v>0</v>
      </c>
      <c r="P41" s="60">
        <v>0</v>
      </c>
      <c r="Q41" s="60">
        <v>0</v>
      </c>
      <c r="R41" s="60">
        <v>0</v>
      </c>
      <c r="S41" s="58">
        <v>0</v>
      </c>
      <c r="T41" s="58">
        <v>0</v>
      </c>
      <c r="U41" s="60">
        <v>0</v>
      </c>
      <c r="V41" s="60">
        <v>0</v>
      </c>
      <c r="W41" s="59">
        <f t="shared" si="12"/>
        <v>4000000</v>
      </c>
      <c r="X41" s="58">
        <v>0</v>
      </c>
      <c r="Y41" s="59">
        <f t="shared" si="13"/>
        <v>4000000</v>
      </c>
    </row>
    <row r="42" spans="1:25" ht="27" customHeight="1" x14ac:dyDescent="0.2">
      <c r="A42" s="347" t="s">
        <v>385</v>
      </c>
      <c r="B42" s="347"/>
      <c r="C42" s="347"/>
      <c r="D42" s="347"/>
      <c r="E42" s="347"/>
      <c r="F42" s="347"/>
      <c r="G42" s="6">
        <v>34</v>
      </c>
      <c r="H42" s="60">
        <v>0</v>
      </c>
      <c r="I42" s="60">
        <v>0</v>
      </c>
      <c r="J42" s="60">
        <v>0</v>
      </c>
      <c r="K42" s="60">
        <v>0</v>
      </c>
      <c r="L42" s="60">
        <v>0</v>
      </c>
      <c r="M42" s="60">
        <v>0</v>
      </c>
      <c r="N42" s="60">
        <v>0</v>
      </c>
      <c r="O42" s="58">
        <v>0</v>
      </c>
      <c r="P42" s="60">
        <v>0</v>
      </c>
      <c r="Q42" s="60">
        <v>0</v>
      </c>
      <c r="R42" s="60">
        <v>0</v>
      </c>
      <c r="S42" s="58">
        <v>0</v>
      </c>
      <c r="T42" s="58">
        <v>0</v>
      </c>
      <c r="U42" s="58">
        <v>0</v>
      </c>
      <c r="V42" s="58">
        <v>0</v>
      </c>
      <c r="W42" s="59">
        <f t="shared" si="12"/>
        <v>0</v>
      </c>
      <c r="X42" s="58">
        <v>0</v>
      </c>
      <c r="Y42" s="59">
        <f t="shared" si="13"/>
        <v>0</v>
      </c>
    </row>
    <row r="43" spans="1:25" ht="20.25" customHeight="1" x14ac:dyDescent="0.2">
      <c r="A43" s="347" t="s">
        <v>483</v>
      </c>
      <c r="B43" s="347"/>
      <c r="C43" s="347"/>
      <c r="D43" s="347"/>
      <c r="E43" s="347"/>
      <c r="F43" s="347"/>
      <c r="G43" s="6">
        <v>35</v>
      </c>
      <c r="H43" s="60">
        <v>0</v>
      </c>
      <c r="I43" s="60">
        <v>0</v>
      </c>
      <c r="J43" s="60">
        <v>0</v>
      </c>
      <c r="K43" s="60">
        <v>0</v>
      </c>
      <c r="L43" s="60">
        <v>0</v>
      </c>
      <c r="M43" s="60">
        <v>0</v>
      </c>
      <c r="N43" s="60">
        <v>0</v>
      </c>
      <c r="O43" s="60">
        <v>0</v>
      </c>
      <c r="P43" s="58">
        <v>74000000</v>
      </c>
      <c r="Q43" s="60">
        <v>0</v>
      </c>
      <c r="R43" s="60">
        <v>0</v>
      </c>
      <c r="S43" s="58">
        <v>0</v>
      </c>
      <c r="T43" s="58">
        <v>0</v>
      </c>
      <c r="U43" s="58">
        <v>0</v>
      </c>
      <c r="V43" s="58">
        <v>0</v>
      </c>
      <c r="W43" s="59">
        <f t="shared" si="12"/>
        <v>74000000</v>
      </c>
      <c r="X43" s="58">
        <v>0</v>
      </c>
      <c r="Y43" s="59">
        <f t="shared" si="13"/>
        <v>74000000</v>
      </c>
    </row>
    <row r="44" spans="1:25" ht="21" customHeight="1" x14ac:dyDescent="0.2">
      <c r="A44" s="347" t="s">
        <v>496</v>
      </c>
      <c r="B44" s="347"/>
      <c r="C44" s="347"/>
      <c r="D44" s="347"/>
      <c r="E44" s="347"/>
      <c r="F44" s="347"/>
      <c r="G44" s="6">
        <v>36</v>
      </c>
      <c r="H44" s="60">
        <v>0</v>
      </c>
      <c r="I44" s="60">
        <v>0</v>
      </c>
      <c r="J44" s="60">
        <v>0</v>
      </c>
      <c r="K44" s="60">
        <v>0</v>
      </c>
      <c r="L44" s="60">
        <v>0</v>
      </c>
      <c r="M44" s="60">
        <v>0</v>
      </c>
      <c r="N44" s="60">
        <v>0</v>
      </c>
      <c r="O44" s="60">
        <v>0</v>
      </c>
      <c r="P44" s="60">
        <v>0</v>
      </c>
      <c r="Q44" s="58">
        <v>0</v>
      </c>
      <c r="R44" s="60">
        <v>0</v>
      </c>
      <c r="S44" s="58">
        <v>0</v>
      </c>
      <c r="T44" s="58">
        <v>0</v>
      </c>
      <c r="U44" s="58">
        <v>0</v>
      </c>
      <c r="V44" s="58">
        <v>0</v>
      </c>
      <c r="W44" s="59">
        <f t="shared" si="12"/>
        <v>0</v>
      </c>
      <c r="X44" s="58">
        <v>0</v>
      </c>
      <c r="Y44" s="59">
        <f t="shared" si="13"/>
        <v>0</v>
      </c>
    </row>
    <row r="45" spans="1:25" ht="29.25" customHeight="1" x14ac:dyDescent="0.2">
      <c r="A45" s="347" t="s">
        <v>386</v>
      </c>
      <c r="B45" s="347"/>
      <c r="C45" s="347"/>
      <c r="D45" s="347"/>
      <c r="E45" s="347"/>
      <c r="F45" s="347"/>
      <c r="G45" s="6">
        <v>37</v>
      </c>
      <c r="H45" s="60">
        <v>0</v>
      </c>
      <c r="I45" s="60">
        <v>0</v>
      </c>
      <c r="J45" s="60">
        <v>0</v>
      </c>
      <c r="K45" s="60">
        <v>0</v>
      </c>
      <c r="L45" s="60">
        <v>0</v>
      </c>
      <c r="M45" s="60">
        <v>0</v>
      </c>
      <c r="N45" s="60">
        <v>0</v>
      </c>
      <c r="O45" s="60">
        <v>0</v>
      </c>
      <c r="P45" s="60">
        <v>0</v>
      </c>
      <c r="Q45" s="60">
        <v>0</v>
      </c>
      <c r="R45" s="58">
        <v>0</v>
      </c>
      <c r="S45" s="58">
        <v>0</v>
      </c>
      <c r="T45" s="58">
        <v>0</v>
      </c>
      <c r="U45" s="58">
        <v>0</v>
      </c>
      <c r="V45" s="58">
        <v>0</v>
      </c>
      <c r="W45" s="59">
        <f t="shared" si="12"/>
        <v>0</v>
      </c>
      <c r="X45" s="58">
        <v>0</v>
      </c>
      <c r="Y45" s="59">
        <f t="shared" si="13"/>
        <v>0</v>
      </c>
    </row>
    <row r="46" spans="1:25" ht="21" customHeight="1" x14ac:dyDescent="0.2">
      <c r="A46" s="347" t="s">
        <v>387</v>
      </c>
      <c r="B46" s="347"/>
      <c r="C46" s="347"/>
      <c r="D46" s="347"/>
      <c r="E46" s="347"/>
      <c r="F46" s="347"/>
      <c r="G46" s="6">
        <v>38</v>
      </c>
      <c r="H46" s="60">
        <v>0</v>
      </c>
      <c r="I46" s="60">
        <v>0</v>
      </c>
      <c r="J46" s="60">
        <v>0</v>
      </c>
      <c r="K46" s="60">
        <v>0</v>
      </c>
      <c r="L46" s="60">
        <v>0</v>
      </c>
      <c r="M46" s="60">
        <v>0</v>
      </c>
      <c r="N46" s="58">
        <v>0</v>
      </c>
      <c r="O46" s="58">
        <v>0</v>
      </c>
      <c r="P46" s="58">
        <v>0</v>
      </c>
      <c r="Q46" s="58">
        <v>0</v>
      </c>
      <c r="R46" s="58">
        <v>0</v>
      </c>
      <c r="S46" s="58">
        <v>0</v>
      </c>
      <c r="T46" s="58">
        <v>0</v>
      </c>
      <c r="U46" s="58">
        <v>0</v>
      </c>
      <c r="V46" s="58">
        <v>0</v>
      </c>
      <c r="W46" s="59">
        <f t="shared" si="12"/>
        <v>0</v>
      </c>
      <c r="X46" s="58">
        <v>0</v>
      </c>
      <c r="Y46" s="59">
        <f t="shared" si="13"/>
        <v>0</v>
      </c>
    </row>
    <row r="47" spans="1:25" x14ac:dyDescent="0.2">
      <c r="A47" s="347" t="s">
        <v>388</v>
      </c>
      <c r="B47" s="347"/>
      <c r="C47" s="347"/>
      <c r="D47" s="347"/>
      <c r="E47" s="347"/>
      <c r="F47" s="347"/>
      <c r="G47" s="6">
        <v>39</v>
      </c>
      <c r="H47" s="60">
        <v>0</v>
      </c>
      <c r="I47" s="60">
        <v>0</v>
      </c>
      <c r="J47" s="60">
        <v>0</v>
      </c>
      <c r="K47" s="60">
        <v>0</v>
      </c>
      <c r="L47" s="60">
        <v>0</v>
      </c>
      <c r="M47" s="60">
        <v>0</v>
      </c>
      <c r="N47" s="58">
        <v>3000000</v>
      </c>
      <c r="O47" s="58">
        <v>0</v>
      </c>
      <c r="P47" s="58">
        <v>0</v>
      </c>
      <c r="Q47" s="58">
        <v>0</v>
      </c>
      <c r="R47" s="58">
        <v>0</v>
      </c>
      <c r="S47" s="58">
        <v>0</v>
      </c>
      <c r="T47" s="58">
        <v>0</v>
      </c>
      <c r="U47" s="58">
        <v>-1000000</v>
      </c>
      <c r="V47" s="58">
        <v>0</v>
      </c>
      <c r="W47" s="59">
        <f t="shared" si="12"/>
        <v>2000000</v>
      </c>
      <c r="X47" s="58">
        <v>0</v>
      </c>
      <c r="Y47" s="59">
        <f t="shared" si="13"/>
        <v>2000000</v>
      </c>
    </row>
    <row r="48" spans="1:25" x14ac:dyDescent="0.2">
      <c r="A48" s="347" t="s">
        <v>389</v>
      </c>
      <c r="B48" s="347"/>
      <c r="C48" s="347"/>
      <c r="D48" s="347"/>
      <c r="E48" s="347"/>
      <c r="F48" s="347"/>
      <c r="G48" s="6">
        <v>40</v>
      </c>
      <c r="H48" s="58">
        <v>0</v>
      </c>
      <c r="I48" s="58">
        <v>0</v>
      </c>
      <c r="J48" s="58">
        <v>0</v>
      </c>
      <c r="K48" s="58">
        <v>0</v>
      </c>
      <c r="L48" s="58">
        <v>0</v>
      </c>
      <c r="M48" s="58">
        <v>0</v>
      </c>
      <c r="N48" s="58">
        <v>0</v>
      </c>
      <c r="O48" s="58">
        <v>0</v>
      </c>
      <c r="P48" s="58">
        <v>0</v>
      </c>
      <c r="Q48" s="58">
        <v>0</v>
      </c>
      <c r="R48" s="58">
        <v>0</v>
      </c>
      <c r="S48" s="58">
        <v>0</v>
      </c>
      <c r="T48" s="58">
        <v>0</v>
      </c>
      <c r="U48" s="58">
        <v>0</v>
      </c>
      <c r="V48" s="58">
        <v>0</v>
      </c>
      <c r="W48" s="59">
        <f t="shared" si="12"/>
        <v>0</v>
      </c>
      <c r="X48" s="58">
        <v>0</v>
      </c>
      <c r="Y48" s="59">
        <f t="shared" si="13"/>
        <v>0</v>
      </c>
    </row>
    <row r="49" spans="1:25" x14ac:dyDescent="0.2">
      <c r="A49" s="347" t="s">
        <v>390</v>
      </c>
      <c r="B49" s="347"/>
      <c r="C49" s="347"/>
      <c r="D49" s="347"/>
      <c r="E49" s="347"/>
      <c r="F49" s="347"/>
      <c r="G49" s="6">
        <v>41</v>
      </c>
      <c r="H49" s="60">
        <v>0</v>
      </c>
      <c r="I49" s="60">
        <v>0</v>
      </c>
      <c r="J49" s="60">
        <v>0</v>
      </c>
      <c r="K49" s="60">
        <v>0</v>
      </c>
      <c r="L49" s="60">
        <v>0</v>
      </c>
      <c r="M49" s="60">
        <v>0</v>
      </c>
      <c r="N49" s="58"/>
      <c r="O49" s="58"/>
      <c r="P49" s="58"/>
      <c r="Q49" s="58"/>
      <c r="R49" s="58"/>
      <c r="S49" s="58">
        <v>0</v>
      </c>
      <c r="T49" s="58">
        <v>0</v>
      </c>
      <c r="U49" s="58">
        <v>0</v>
      </c>
      <c r="V49" s="58">
        <v>0</v>
      </c>
      <c r="W49" s="59">
        <f t="shared" si="12"/>
        <v>0</v>
      </c>
      <c r="X49" s="58">
        <v>0</v>
      </c>
      <c r="Y49" s="59">
        <f t="shared" si="13"/>
        <v>0</v>
      </c>
    </row>
    <row r="50" spans="1:25" ht="24" customHeight="1" x14ac:dyDescent="0.2">
      <c r="A50" s="347" t="s">
        <v>484</v>
      </c>
      <c r="B50" s="347"/>
      <c r="C50" s="347"/>
      <c r="D50" s="347"/>
      <c r="E50" s="347"/>
      <c r="F50" s="347"/>
      <c r="G50" s="6">
        <v>42</v>
      </c>
      <c r="H50" s="58">
        <v>0</v>
      </c>
      <c r="I50" s="58">
        <v>0</v>
      </c>
      <c r="J50" s="58">
        <v>0</v>
      </c>
      <c r="K50" s="58">
        <v>0</v>
      </c>
      <c r="L50" s="58">
        <v>0</v>
      </c>
      <c r="M50" s="58">
        <v>0</v>
      </c>
      <c r="N50" s="58">
        <v>0</v>
      </c>
      <c r="O50" s="58">
        <v>0</v>
      </c>
      <c r="P50" s="58">
        <v>0</v>
      </c>
      <c r="Q50" s="58">
        <v>0</v>
      </c>
      <c r="R50" s="58">
        <v>0</v>
      </c>
      <c r="S50" s="58">
        <v>0</v>
      </c>
      <c r="T50" s="58">
        <v>0</v>
      </c>
      <c r="U50" s="58">
        <v>0</v>
      </c>
      <c r="V50" s="58">
        <v>0</v>
      </c>
      <c r="W50" s="59">
        <f t="shared" si="12"/>
        <v>0</v>
      </c>
      <c r="X50" s="58">
        <v>0</v>
      </c>
      <c r="Y50" s="59">
        <f t="shared" si="13"/>
        <v>0</v>
      </c>
    </row>
    <row r="51" spans="1:25" ht="26.25" customHeight="1" x14ac:dyDescent="0.2">
      <c r="A51" s="347" t="s">
        <v>485</v>
      </c>
      <c r="B51" s="347"/>
      <c r="C51" s="347"/>
      <c r="D51" s="347"/>
      <c r="E51" s="347"/>
      <c r="F51" s="347"/>
      <c r="G51" s="6">
        <v>43</v>
      </c>
      <c r="H51" s="58">
        <v>0</v>
      </c>
      <c r="I51" s="58">
        <v>0</v>
      </c>
      <c r="J51" s="58">
        <v>0</v>
      </c>
      <c r="K51" s="58">
        <v>0</v>
      </c>
      <c r="L51" s="58">
        <v>0</v>
      </c>
      <c r="M51" s="58">
        <v>0</v>
      </c>
      <c r="N51" s="58">
        <v>0</v>
      </c>
      <c r="O51" s="58">
        <v>0</v>
      </c>
      <c r="P51" s="58">
        <v>0</v>
      </c>
      <c r="Q51" s="58">
        <v>0</v>
      </c>
      <c r="R51" s="58">
        <v>0</v>
      </c>
      <c r="S51" s="58">
        <v>0</v>
      </c>
      <c r="T51" s="58">
        <v>0</v>
      </c>
      <c r="U51" s="58">
        <v>0</v>
      </c>
      <c r="V51" s="58">
        <v>0</v>
      </c>
      <c r="W51" s="59">
        <f t="shared" si="12"/>
        <v>0</v>
      </c>
      <c r="X51" s="58">
        <v>0</v>
      </c>
      <c r="Y51" s="59">
        <f t="shared" si="13"/>
        <v>0</v>
      </c>
    </row>
    <row r="52" spans="1:25" ht="22.5" customHeight="1" x14ac:dyDescent="0.2">
      <c r="A52" s="347" t="s">
        <v>486</v>
      </c>
      <c r="B52" s="347"/>
      <c r="C52" s="347"/>
      <c r="D52" s="347"/>
      <c r="E52" s="347"/>
      <c r="F52" s="347"/>
      <c r="G52" s="6">
        <v>44</v>
      </c>
      <c r="H52" s="58">
        <v>0</v>
      </c>
      <c r="I52" s="58">
        <v>0</v>
      </c>
      <c r="J52" s="58">
        <v>0</v>
      </c>
      <c r="K52" s="58">
        <v>0</v>
      </c>
      <c r="L52" s="58">
        <v>0</v>
      </c>
      <c r="M52" s="58">
        <v>0</v>
      </c>
      <c r="N52" s="58">
        <v>0</v>
      </c>
      <c r="O52" s="58">
        <v>0</v>
      </c>
      <c r="P52" s="58">
        <v>0</v>
      </c>
      <c r="Q52" s="58">
        <v>0</v>
      </c>
      <c r="R52" s="58">
        <v>0</v>
      </c>
      <c r="S52" s="58">
        <v>0</v>
      </c>
      <c r="T52" s="58">
        <v>0</v>
      </c>
      <c r="U52" s="58">
        <v>0</v>
      </c>
      <c r="V52" s="58">
        <v>0</v>
      </c>
      <c r="W52" s="59">
        <f t="shared" si="12"/>
        <v>0</v>
      </c>
      <c r="X52" s="58">
        <v>0</v>
      </c>
      <c r="Y52" s="59">
        <f t="shared" si="13"/>
        <v>0</v>
      </c>
    </row>
    <row r="53" spans="1:25" x14ac:dyDescent="0.2">
      <c r="A53" s="347" t="s">
        <v>497</v>
      </c>
      <c r="B53" s="347"/>
      <c r="C53" s="347"/>
      <c r="D53" s="347"/>
      <c r="E53" s="347"/>
      <c r="F53" s="347"/>
      <c r="G53" s="6">
        <v>45</v>
      </c>
      <c r="H53" s="58">
        <v>0</v>
      </c>
      <c r="I53" s="58">
        <v>0</v>
      </c>
      <c r="J53" s="58">
        <v>0</v>
      </c>
      <c r="K53" s="58">
        <v>0</v>
      </c>
      <c r="L53" s="58">
        <v>0</v>
      </c>
      <c r="M53" s="58">
        <v>0</v>
      </c>
      <c r="N53" s="58">
        <v>0</v>
      </c>
      <c r="O53" s="58">
        <v>0</v>
      </c>
      <c r="P53" s="58">
        <v>0</v>
      </c>
      <c r="Q53" s="58">
        <v>0</v>
      </c>
      <c r="R53" s="58">
        <v>0</v>
      </c>
      <c r="S53" s="58">
        <v>0</v>
      </c>
      <c r="T53" s="58">
        <v>0</v>
      </c>
      <c r="U53" s="58">
        <v>0</v>
      </c>
      <c r="V53" s="58">
        <v>0</v>
      </c>
      <c r="W53" s="59">
        <f t="shared" si="12"/>
        <v>0</v>
      </c>
      <c r="X53" s="58">
        <v>0</v>
      </c>
      <c r="Y53" s="59">
        <f t="shared" si="13"/>
        <v>0</v>
      </c>
    </row>
    <row r="54" spans="1:25" x14ac:dyDescent="0.2">
      <c r="A54" s="347" t="s">
        <v>487</v>
      </c>
      <c r="B54" s="347"/>
      <c r="C54" s="347"/>
      <c r="D54" s="347"/>
      <c r="E54" s="347"/>
      <c r="F54" s="347"/>
      <c r="G54" s="6">
        <v>46</v>
      </c>
      <c r="H54" s="58">
        <v>0</v>
      </c>
      <c r="I54" s="58">
        <v>0</v>
      </c>
      <c r="J54" s="58">
        <v>0</v>
      </c>
      <c r="K54" s="58">
        <v>0</v>
      </c>
      <c r="L54" s="58">
        <v>0</v>
      </c>
      <c r="M54" s="58">
        <v>0</v>
      </c>
      <c r="N54" s="58">
        <v>0</v>
      </c>
      <c r="O54" s="58">
        <v>0</v>
      </c>
      <c r="P54" s="58">
        <v>0</v>
      </c>
      <c r="Q54" s="58">
        <v>0</v>
      </c>
      <c r="R54" s="58">
        <v>0</v>
      </c>
      <c r="S54" s="58">
        <v>0</v>
      </c>
      <c r="T54" s="58">
        <v>0</v>
      </c>
      <c r="U54" s="58">
        <v>0</v>
      </c>
      <c r="V54" s="58">
        <v>0</v>
      </c>
      <c r="W54" s="59">
        <f t="shared" si="12"/>
        <v>0</v>
      </c>
      <c r="X54" s="58">
        <v>0</v>
      </c>
      <c r="Y54" s="59">
        <f t="shared" si="13"/>
        <v>0</v>
      </c>
    </row>
    <row r="55" spans="1:25" x14ac:dyDescent="0.2">
      <c r="A55" s="347" t="s">
        <v>488</v>
      </c>
      <c r="B55" s="347"/>
      <c r="C55" s="347"/>
      <c r="D55" s="347"/>
      <c r="E55" s="347"/>
      <c r="F55" s="347"/>
      <c r="G55" s="6">
        <v>47</v>
      </c>
      <c r="H55" s="58">
        <v>0</v>
      </c>
      <c r="I55" s="58">
        <v>0</v>
      </c>
      <c r="J55" s="58">
        <v>0</v>
      </c>
      <c r="K55" s="58">
        <v>0</v>
      </c>
      <c r="L55" s="58">
        <v>0</v>
      </c>
      <c r="M55" s="58">
        <v>0</v>
      </c>
      <c r="N55" s="58">
        <v>0</v>
      </c>
      <c r="O55" s="58">
        <v>0</v>
      </c>
      <c r="P55" s="58">
        <v>0</v>
      </c>
      <c r="Q55" s="58">
        <v>0</v>
      </c>
      <c r="R55" s="58">
        <v>0</v>
      </c>
      <c r="S55" s="58">
        <v>0</v>
      </c>
      <c r="T55" s="58">
        <v>0</v>
      </c>
      <c r="U55" s="58">
        <v>-980000000</v>
      </c>
      <c r="V55" s="58">
        <v>0</v>
      </c>
      <c r="W55" s="59">
        <f t="shared" si="12"/>
        <v>-980000000</v>
      </c>
      <c r="X55" s="58">
        <v>0</v>
      </c>
      <c r="Y55" s="59">
        <f t="shared" si="13"/>
        <v>-980000000</v>
      </c>
    </row>
    <row r="56" spans="1:25" x14ac:dyDescent="0.2">
      <c r="A56" s="347" t="s">
        <v>489</v>
      </c>
      <c r="B56" s="347"/>
      <c r="C56" s="347"/>
      <c r="D56" s="347"/>
      <c r="E56" s="347"/>
      <c r="F56" s="347"/>
      <c r="G56" s="6">
        <v>48</v>
      </c>
      <c r="H56" s="58">
        <v>0</v>
      </c>
      <c r="I56" s="58">
        <v>0</v>
      </c>
      <c r="J56" s="58">
        <v>0</v>
      </c>
      <c r="K56" s="58">
        <v>0</v>
      </c>
      <c r="L56" s="58">
        <v>0</v>
      </c>
      <c r="M56" s="58">
        <v>0</v>
      </c>
      <c r="N56" s="58">
        <v>0</v>
      </c>
      <c r="O56" s="58">
        <v>0</v>
      </c>
      <c r="P56" s="58">
        <v>0</v>
      </c>
      <c r="Q56" s="58">
        <v>0</v>
      </c>
      <c r="R56" s="58">
        <v>0</v>
      </c>
      <c r="S56" s="58">
        <v>0</v>
      </c>
      <c r="T56" s="58">
        <v>0</v>
      </c>
      <c r="U56" s="58">
        <f>1273000000</f>
        <v>1273000000</v>
      </c>
      <c r="V56" s="58">
        <f>-1273000000</f>
        <v>-1273000000</v>
      </c>
      <c r="W56" s="59">
        <f t="shared" si="12"/>
        <v>0</v>
      </c>
      <c r="X56" s="58">
        <v>0</v>
      </c>
      <c r="Y56" s="59">
        <f t="shared" si="13"/>
        <v>0</v>
      </c>
    </row>
    <row r="57" spans="1:25" x14ac:dyDescent="0.2">
      <c r="A57" s="347" t="s">
        <v>498</v>
      </c>
      <c r="B57" s="347"/>
      <c r="C57" s="347"/>
      <c r="D57" s="347"/>
      <c r="E57" s="347"/>
      <c r="F57" s="347"/>
      <c r="G57" s="6">
        <v>49</v>
      </c>
      <c r="H57" s="58">
        <v>0</v>
      </c>
      <c r="I57" s="58">
        <v>0</v>
      </c>
      <c r="J57" s="58">
        <v>51000000</v>
      </c>
      <c r="K57" s="58">
        <v>0</v>
      </c>
      <c r="L57" s="58">
        <v>0</v>
      </c>
      <c r="M57" s="58">
        <v>0</v>
      </c>
      <c r="N57" s="58">
        <v>0</v>
      </c>
      <c r="O57" s="58">
        <v>0</v>
      </c>
      <c r="P57" s="58">
        <v>0</v>
      </c>
      <c r="Q57" s="58">
        <v>0</v>
      </c>
      <c r="R57" s="58">
        <v>0</v>
      </c>
      <c r="S57" s="58">
        <v>0</v>
      </c>
      <c r="T57" s="58">
        <v>0</v>
      </c>
      <c r="U57" s="58">
        <v>-51000000</v>
      </c>
      <c r="V57" s="58">
        <v>0</v>
      </c>
      <c r="W57" s="59">
        <f t="shared" si="12"/>
        <v>0</v>
      </c>
      <c r="X57" s="58">
        <v>0</v>
      </c>
      <c r="Y57" s="59">
        <f t="shared" si="13"/>
        <v>0</v>
      </c>
    </row>
    <row r="58" spans="1:25" x14ac:dyDescent="0.2">
      <c r="A58" s="347" t="s">
        <v>491</v>
      </c>
      <c r="B58" s="347"/>
      <c r="C58" s="347"/>
      <c r="D58" s="347"/>
      <c r="E58" s="347"/>
      <c r="F58" s="347"/>
      <c r="G58" s="6">
        <v>50</v>
      </c>
      <c r="H58" s="124">
        <v>0</v>
      </c>
      <c r="I58" s="124">
        <v>0</v>
      </c>
      <c r="J58" s="124">
        <v>0</v>
      </c>
      <c r="K58" s="124">
        <v>0</v>
      </c>
      <c r="L58" s="124">
        <v>0</v>
      </c>
      <c r="M58" s="124">
        <v>0</v>
      </c>
      <c r="N58" s="124">
        <v>0</v>
      </c>
      <c r="O58" s="124">
        <v>0</v>
      </c>
      <c r="P58" s="124">
        <v>0</v>
      </c>
      <c r="Q58" s="124">
        <v>0</v>
      </c>
      <c r="R58" s="124">
        <v>0</v>
      </c>
      <c r="S58" s="124">
        <v>0</v>
      </c>
      <c r="T58" s="124">
        <v>0</v>
      </c>
      <c r="U58" s="124">
        <v>0</v>
      </c>
      <c r="V58" s="124">
        <v>0</v>
      </c>
      <c r="W58" s="125">
        <f t="shared" si="12"/>
        <v>0</v>
      </c>
      <c r="X58" s="58">
        <v>0</v>
      </c>
      <c r="Y58" s="125">
        <f t="shared" si="13"/>
        <v>0</v>
      </c>
    </row>
    <row r="59" spans="1:25" ht="25.5" customHeight="1" x14ac:dyDescent="0.2">
      <c r="A59" s="348" t="s">
        <v>499</v>
      </c>
      <c r="B59" s="348"/>
      <c r="C59" s="348"/>
      <c r="D59" s="348"/>
      <c r="E59" s="348"/>
      <c r="F59" s="348"/>
      <c r="G59" s="8">
        <v>51</v>
      </c>
      <c r="H59" s="61">
        <f t="shared" ref="H59:T59" si="14">SUM(H39:H58)</f>
        <v>9000000000</v>
      </c>
      <c r="I59" s="61">
        <f t="shared" si="14"/>
        <v>0</v>
      </c>
      <c r="J59" s="61">
        <f t="shared" si="14"/>
        <v>250000000</v>
      </c>
      <c r="K59" s="61">
        <f t="shared" si="14"/>
        <v>0</v>
      </c>
      <c r="L59" s="61">
        <f t="shared" si="14"/>
        <v>0</v>
      </c>
      <c r="M59" s="61">
        <f t="shared" si="14"/>
        <v>0</v>
      </c>
      <c r="N59" s="61">
        <f t="shared" si="14"/>
        <v>1218000000</v>
      </c>
      <c r="O59" s="61">
        <f t="shared" si="14"/>
        <v>0</v>
      </c>
      <c r="P59" s="61">
        <f t="shared" si="14"/>
        <v>437000000</v>
      </c>
      <c r="Q59" s="61">
        <f t="shared" si="14"/>
        <v>0</v>
      </c>
      <c r="R59" s="61">
        <f t="shared" si="14"/>
        <v>0</v>
      </c>
      <c r="S59" s="61">
        <f t="shared" si="14"/>
        <v>0</v>
      </c>
      <c r="T59" s="61">
        <f t="shared" si="14"/>
        <v>0</v>
      </c>
      <c r="U59" s="61">
        <f>SUM(U39:U58)</f>
        <v>48000000</v>
      </c>
      <c r="V59" s="61">
        <f>SUM(V39:V58)</f>
        <v>1810000000</v>
      </c>
      <c r="W59" s="61">
        <f>SUM(W39:W58)</f>
        <v>12763000000</v>
      </c>
      <c r="X59" s="61">
        <f>SUM(X39:X58)</f>
        <v>0</v>
      </c>
      <c r="Y59" s="61">
        <f>SUM(Y39:Y58)</f>
        <v>12763000000</v>
      </c>
    </row>
    <row r="60" spans="1:25" x14ac:dyDescent="0.2">
      <c r="A60" s="349" t="s">
        <v>391</v>
      </c>
      <c r="B60" s="350"/>
      <c r="C60" s="350"/>
      <c r="D60" s="350"/>
      <c r="E60" s="350"/>
      <c r="F60" s="350"/>
      <c r="G60" s="350"/>
      <c r="H60" s="350"/>
      <c r="I60" s="350"/>
      <c r="J60" s="350"/>
      <c r="K60" s="350"/>
      <c r="L60" s="350"/>
      <c r="M60" s="350"/>
      <c r="N60" s="350"/>
      <c r="O60" s="350"/>
      <c r="P60" s="350"/>
      <c r="Q60" s="350"/>
      <c r="R60" s="350"/>
      <c r="S60" s="350"/>
      <c r="T60" s="350"/>
      <c r="U60" s="350"/>
      <c r="V60" s="350"/>
      <c r="W60" s="350"/>
      <c r="X60" s="350"/>
      <c r="Y60" s="350"/>
    </row>
    <row r="61" spans="1:25" ht="31.5" customHeight="1" x14ac:dyDescent="0.2">
      <c r="A61" s="343" t="s">
        <v>501</v>
      </c>
      <c r="B61" s="344"/>
      <c r="C61" s="344"/>
      <c r="D61" s="344"/>
      <c r="E61" s="344"/>
      <c r="F61" s="344"/>
      <c r="G61" s="7">
        <v>52</v>
      </c>
      <c r="H61" s="59">
        <f t="shared" ref="H61:T61" si="15">SUM(H41:H49)</f>
        <v>0</v>
      </c>
      <c r="I61" s="59">
        <f t="shared" si="15"/>
        <v>0</v>
      </c>
      <c r="J61" s="59">
        <f t="shared" si="15"/>
        <v>0</v>
      </c>
      <c r="K61" s="59">
        <f t="shared" si="15"/>
        <v>0</v>
      </c>
      <c r="L61" s="59">
        <f t="shared" si="15"/>
        <v>0</v>
      </c>
      <c r="M61" s="59">
        <f t="shared" si="15"/>
        <v>0</v>
      </c>
      <c r="N61" s="59">
        <f t="shared" si="15"/>
        <v>7000000</v>
      </c>
      <c r="O61" s="59">
        <f t="shared" si="15"/>
        <v>0</v>
      </c>
      <c r="P61" s="59">
        <f t="shared" si="15"/>
        <v>74000000</v>
      </c>
      <c r="Q61" s="59">
        <f t="shared" si="15"/>
        <v>0</v>
      </c>
      <c r="R61" s="59">
        <f t="shared" si="15"/>
        <v>0</v>
      </c>
      <c r="S61" s="59">
        <f t="shared" si="15"/>
        <v>0</v>
      </c>
      <c r="T61" s="59">
        <f t="shared" si="15"/>
        <v>0</v>
      </c>
      <c r="U61" s="59">
        <f>SUM(U41:U49)</f>
        <v>-1000000</v>
      </c>
      <c r="V61" s="59">
        <f>SUM(V41:V49)</f>
        <v>0</v>
      </c>
      <c r="W61" s="59">
        <f>SUM(W41:W49)</f>
        <v>80000000</v>
      </c>
      <c r="X61" s="59">
        <f>SUM(X41:X49)</f>
        <v>0</v>
      </c>
      <c r="Y61" s="59">
        <f>SUM(Y41:Y49)</f>
        <v>80000000</v>
      </c>
    </row>
    <row r="62" spans="1:25" ht="27.75" customHeight="1" x14ac:dyDescent="0.2">
      <c r="A62" s="343" t="s">
        <v>502</v>
      </c>
      <c r="B62" s="344"/>
      <c r="C62" s="344"/>
      <c r="D62" s="344"/>
      <c r="E62" s="344"/>
      <c r="F62" s="344"/>
      <c r="G62" s="7">
        <v>53</v>
      </c>
      <c r="H62" s="59">
        <f t="shared" ref="H62:T62" si="16">H40+H61</f>
        <v>0</v>
      </c>
      <c r="I62" s="59">
        <f t="shared" si="16"/>
        <v>0</v>
      </c>
      <c r="J62" s="59">
        <f t="shared" si="16"/>
        <v>0</v>
      </c>
      <c r="K62" s="59">
        <f t="shared" si="16"/>
        <v>0</v>
      </c>
      <c r="L62" s="59">
        <f t="shared" si="16"/>
        <v>0</v>
      </c>
      <c r="M62" s="59">
        <f t="shared" si="16"/>
        <v>0</v>
      </c>
      <c r="N62" s="59">
        <f t="shared" si="16"/>
        <v>7000000</v>
      </c>
      <c r="O62" s="59">
        <f t="shared" si="16"/>
        <v>0</v>
      </c>
      <c r="P62" s="59">
        <f t="shared" si="16"/>
        <v>74000000</v>
      </c>
      <c r="Q62" s="59">
        <f t="shared" si="16"/>
        <v>0</v>
      </c>
      <c r="R62" s="59">
        <f t="shared" si="16"/>
        <v>0</v>
      </c>
      <c r="S62" s="59">
        <f t="shared" si="16"/>
        <v>0</v>
      </c>
      <c r="T62" s="59">
        <f t="shared" si="16"/>
        <v>0</v>
      </c>
      <c r="U62" s="59">
        <f>U40+U61</f>
        <v>-1000000</v>
      </c>
      <c r="V62" s="59">
        <f>V40+V61</f>
        <v>1837000000</v>
      </c>
      <c r="W62" s="59">
        <f>W40+W61</f>
        <v>1917000000</v>
      </c>
      <c r="X62" s="59">
        <f>X40+X61</f>
        <v>0</v>
      </c>
      <c r="Y62" s="59">
        <f>Y40+Y61</f>
        <v>1917000000</v>
      </c>
    </row>
    <row r="63" spans="1:25" ht="29.25" customHeight="1" x14ac:dyDescent="0.2">
      <c r="A63" s="345" t="s">
        <v>500</v>
      </c>
      <c r="B63" s="346"/>
      <c r="C63" s="346"/>
      <c r="D63" s="346"/>
      <c r="E63" s="346"/>
      <c r="F63" s="346"/>
      <c r="G63" s="8">
        <v>54</v>
      </c>
      <c r="H63" s="61">
        <f t="shared" ref="H63:T63" si="17">SUM(H50:H58)</f>
        <v>0</v>
      </c>
      <c r="I63" s="61">
        <f t="shared" si="17"/>
        <v>0</v>
      </c>
      <c r="J63" s="61">
        <f t="shared" si="17"/>
        <v>51000000</v>
      </c>
      <c r="K63" s="61">
        <f t="shared" si="17"/>
        <v>0</v>
      </c>
      <c r="L63" s="61">
        <f t="shared" si="17"/>
        <v>0</v>
      </c>
      <c r="M63" s="61">
        <f t="shared" si="17"/>
        <v>0</v>
      </c>
      <c r="N63" s="61">
        <f t="shared" si="17"/>
        <v>0</v>
      </c>
      <c r="O63" s="61">
        <f t="shared" si="17"/>
        <v>0</v>
      </c>
      <c r="P63" s="61">
        <f t="shared" si="17"/>
        <v>0</v>
      </c>
      <c r="Q63" s="61">
        <f t="shared" si="17"/>
        <v>0</v>
      </c>
      <c r="R63" s="61">
        <f t="shared" si="17"/>
        <v>0</v>
      </c>
      <c r="S63" s="61">
        <f t="shared" si="17"/>
        <v>0</v>
      </c>
      <c r="T63" s="61">
        <f t="shared" si="17"/>
        <v>0</v>
      </c>
      <c r="U63" s="61">
        <f>SUM(U50:U58)</f>
        <v>242000000</v>
      </c>
      <c r="V63" s="61">
        <f>SUM(V50:V58)</f>
        <v>-1273000000</v>
      </c>
      <c r="W63" s="61">
        <f>SUM(W50:W58)</f>
        <v>-980000000</v>
      </c>
      <c r="X63" s="61">
        <f>SUM(X50:X58)</f>
        <v>0</v>
      </c>
      <c r="Y63" s="61">
        <f>SUM(Y50:Y58)</f>
        <v>-980000000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2"/>
  <sheetViews>
    <sheetView topLeftCell="A130" zoomScaleNormal="100" workbookViewId="0">
      <selection activeCell="A134" sqref="A134:I134"/>
    </sheetView>
  </sheetViews>
  <sheetFormatPr defaultRowHeight="12.75" x14ac:dyDescent="0.2"/>
  <cols>
    <col min="1" max="1" width="38.7109375" customWidth="1"/>
    <col min="2" max="2" width="27.140625" customWidth="1"/>
    <col min="3" max="3" width="20" customWidth="1"/>
    <col min="4" max="4" width="12.85546875" customWidth="1"/>
    <col min="5" max="5" width="11.42578125" customWidth="1"/>
    <col min="7" max="7" width="10.28515625" customWidth="1"/>
    <col min="8" max="8" width="11.5703125" customWidth="1"/>
    <col min="9" max="9" width="123.5703125" customWidth="1"/>
  </cols>
  <sheetData>
    <row r="2" spans="1:9" x14ac:dyDescent="0.2">
      <c r="A2" s="375" t="s">
        <v>528</v>
      </c>
      <c r="B2" s="375"/>
      <c r="C2" s="375"/>
      <c r="D2" s="375"/>
      <c r="E2" s="375"/>
      <c r="F2" s="375"/>
      <c r="G2" s="375"/>
      <c r="H2" s="375"/>
      <c r="I2" s="375"/>
    </row>
    <row r="3" spans="1:9" x14ac:dyDescent="0.2">
      <c r="A3" s="375" t="s">
        <v>529</v>
      </c>
      <c r="B3" s="375"/>
      <c r="C3" s="375"/>
      <c r="D3" s="375"/>
      <c r="E3" s="375"/>
      <c r="F3" s="375"/>
      <c r="G3" s="375"/>
      <c r="H3" s="375"/>
      <c r="I3" s="375"/>
    </row>
    <row r="4" spans="1:9" x14ac:dyDescent="0.2">
      <c r="A4" s="126"/>
    </row>
    <row r="5" spans="1:9" x14ac:dyDescent="0.2">
      <c r="A5" s="375" t="s">
        <v>530</v>
      </c>
      <c r="B5" s="375"/>
      <c r="C5" s="375"/>
      <c r="D5" s="375"/>
      <c r="E5" s="375"/>
      <c r="F5" s="375"/>
      <c r="G5" s="375"/>
      <c r="H5" s="375"/>
      <c r="I5" s="375"/>
    </row>
    <row r="6" spans="1:9" x14ac:dyDescent="0.2">
      <c r="A6" s="126"/>
    </row>
    <row r="7" spans="1:9" x14ac:dyDescent="0.2">
      <c r="A7" s="127" t="s">
        <v>531</v>
      </c>
    </row>
    <row r="8" spans="1:9" x14ac:dyDescent="0.2">
      <c r="A8" s="126"/>
    </row>
    <row r="9" spans="1:9" x14ac:dyDescent="0.2">
      <c r="A9" s="375" t="s">
        <v>645</v>
      </c>
      <c r="B9" s="375"/>
      <c r="C9" s="375"/>
      <c r="D9" s="375"/>
      <c r="E9" s="375"/>
      <c r="F9" s="375"/>
      <c r="G9" s="375"/>
      <c r="H9" s="375"/>
      <c r="I9" s="375"/>
    </row>
    <row r="10" spans="1:9" x14ac:dyDescent="0.2">
      <c r="A10" s="126"/>
    </row>
    <row r="11" spans="1:9" x14ac:dyDescent="0.2">
      <c r="A11" s="375" t="s">
        <v>532</v>
      </c>
      <c r="B11" s="375"/>
      <c r="C11" s="375"/>
      <c r="D11" s="375"/>
      <c r="E11" s="375"/>
      <c r="F11" s="375"/>
      <c r="G11" s="375"/>
      <c r="H11" s="375"/>
      <c r="I11" s="375"/>
    </row>
    <row r="12" spans="1:9" x14ac:dyDescent="0.2">
      <c r="A12" s="126"/>
    </row>
    <row r="13" spans="1:9" ht="24" customHeight="1" x14ac:dyDescent="0.2">
      <c r="A13" s="373" t="s">
        <v>533</v>
      </c>
      <c r="B13" s="373"/>
      <c r="C13" s="373"/>
      <c r="D13" s="373"/>
      <c r="E13" s="373"/>
      <c r="F13" s="373"/>
      <c r="G13" s="373"/>
      <c r="H13" s="373"/>
      <c r="I13" s="373"/>
    </row>
    <row r="14" spans="1:9" ht="16.5" customHeight="1" x14ac:dyDescent="0.2">
      <c r="A14" s="375" t="s">
        <v>534</v>
      </c>
      <c r="B14" s="375"/>
      <c r="C14" s="375"/>
      <c r="D14" s="375"/>
      <c r="E14" s="375"/>
      <c r="F14" s="375"/>
      <c r="G14" s="375"/>
      <c r="H14" s="375"/>
      <c r="I14" s="375"/>
    </row>
    <row r="15" spans="1:9" ht="24.75" customHeight="1" x14ac:dyDescent="0.2">
      <c r="A15" s="373" t="s">
        <v>535</v>
      </c>
      <c r="B15" s="373"/>
      <c r="C15" s="373"/>
      <c r="D15" s="373"/>
      <c r="E15" s="373"/>
      <c r="F15" s="373"/>
      <c r="G15" s="373"/>
      <c r="H15" s="373"/>
      <c r="I15" s="373"/>
    </row>
    <row r="16" spans="1:9" ht="16.5" customHeight="1" x14ac:dyDescent="0.2">
      <c r="A16" s="375" t="s">
        <v>536</v>
      </c>
      <c r="B16" s="375"/>
      <c r="C16" s="375"/>
      <c r="D16" s="375"/>
      <c r="E16" s="375"/>
      <c r="F16" s="375"/>
      <c r="G16" s="375"/>
      <c r="H16" s="375"/>
      <c r="I16" s="375"/>
    </row>
    <row r="17" spans="1:9" ht="16.5" customHeight="1" x14ac:dyDescent="0.2">
      <c r="A17" s="375" t="s">
        <v>537</v>
      </c>
      <c r="B17" s="375"/>
      <c r="C17" s="375"/>
      <c r="D17" s="375"/>
      <c r="E17" s="375"/>
      <c r="F17" s="375"/>
      <c r="G17" s="375"/>
      <c r="H17" s="375"/>
      <c r="I17" s="375"/>
    </row>
    <row r="18" spans="1:9" ht="16.5" customHeight="1" x14ac:dyDescent="0.2">
      <c r="A18" s="375" t="s">
        <v>538</v>
      </c>
      <c r="B18" s="375"/>
      <c r="C18" s="375"/>
      <c r="D18" s="375"/>
      <c r="E18" s="375"/>
      <c r="F18" s="375"/>
      <c r="G18" s="375"/>
      <c r="H18" s="375"/>
      <c r="I18" s="375"/>
    </row>
    <row r="19" spans="1:9" x14ac:dyDescent="0.2">
      <c r="A19" s="126"/>
    </row>
    <row r="20" spans="1:9" ht="19.5" customHeight="1" x14ac:dyDescent="0.2">
      <c r="A20" s="374" t="s">
        <v>539</v>
      </c>
      <c r="B20" s="374"/>
      <c r="C20" s="374"/>
      <c r="D20" s="374"/>
      <c r="E20" s="374"/>
      <c r="F20" s="374"/>
      <c r="G20" s="374"/>
      <c r="H20" s="374"/>
      <c r="I20" s="374"/>
    </row>
    <row r="21" spans="1:9" x14ac:dyDescent="0.2">
      <c r="A21" s="375" t="s">
        <v>540</v>
      </c>
      <c r="B21" s="375"/>
      <c r="C21" s="375"/>
      <c r="D21" s="375"/>
      <c r="E21" s="375"/>
      <c r="F21" s="375"/>
      <c r="G21" s="375"/>
      <c r="H21" s="375"/>
      <c r="I21" s="375"/>
    </row>
    <row r="22" spans="1:9" x14ac:dyDescent="0.2">
      <c r="A22" s="375" t="s">
        <v>541</v>
      </c>
      <c r="B22" s="375"/>
      <c r="C22" s="375"/>
      <c r="D22" s="375"/>
      <c r="E22" s="375"/>
      <c r="F22" s="375"/>
      <c r="G22" s="375"/>
      <c r="H22" s="375"/>
      <c r="I22" s="375"/>
    </row>
    <row r="23" spans="1:9" x14ac:dyDescent="0.2">
      <c r="A23" s="375" t="s">
        <v>542</v>
      </c>
      <c r="B23" s="375"/>
      <c r="C23" s="375"/>
      <c r="D23" s="375"/>
      <c r="E23" s="375"/>
      <c r="F23" s="375"/>
      <c r="G23" s="375"/>
      <c r="H23" s="375"/>
      <c r="I23" s="375"/>
    </row>
    <row r="24" spans="1:9" x14ac:dyDescent="0.2">
      <c r="A24" s="375" t="s">
        <v>543</v>
      </c>
      <c r="B24" s="375"/>
      <c r="C24" s="375"/>
      <c r="D24" s="375"/>
      <c r="E24" s="375"/>
      <c r="F24" s="375"/>
      <c r="G24" s="375"/>
      <c r="H24" s="375"/>
      <c r="I24" s="375"/>
    </row>
    <row r="25" spans="1:9" x14ac:dyDescent="0.2">
      <c r="A25" s="375" t="s">
        <v>544</v>
      </c>
      <c r="B25" s="375"/>
      <c r="C25" s="375"/>
      <c r="D25" s="375"/>
      <c r="E25" s="375"/>
      <c r="F25" s="375"/>
      <c r="G25" s="375"/>
      <c r="H25" s="375"/>
      <c r="I25" s="375"/>
    </row>
    <row r="26" spans="1:9" x14ac:dyDescent="0.2">
      <c r="A26" s="375" t="s">
        <v>531</v>
      </c>
      <c r="B26" s="375"/>
      <c r="C26" s="375"/>
      <c r="D26" s="375"/>
      <c r="E26" s="375"/>
      <c r="F26" s="375"/>
      <c r="G26" s="375"/>
      <c r="H26" s="375"/>
      <c r="I26" s="375"/>
    </row>
    <row r="27" spans="1:9" x14ac:dyDescent="0.2">
      <c r="A27" s="126"/>
    </row>
    <row r="28" spans="1:9" x14ac:dyDescent="0.2">
      <c r="A28" s="376" t="s">
        <v>545</v>
      </c>
      <c r="B28" s="376"/>
      <c r="C28" s="376"/>
      <c r="D28" s="376"/>
      <c r="E28" s="376"/>
      <c r="F28" s="376"/>
      <c r="G28" s="376"/>
      <c r="H28" s="376"/>
      <c r="I28" s="376"/>
    </row>
    <row r="29" spans="1:9" ht="27" customHeight="1" x14ac:dyDescent="0.2">
      <c r="A29" s="373" t="s">
        <v>546</v>
      </c>
      <c r="B29" s="373"/>
      <c r="C29" s="373"/>
      <c r="D29" s="373"/>
      <c r="E29" s="373"/>
      <c r="F29" s="373"/>
      <c r="G29" s="373"/>
      <c r="H29" s="373"/>
      <c r="I29" s="373"/>
    </row>
    <row r="30" spans="1:9" ht="24.75" customHeight="1" x14ac:dyDescent="0.2">
      <c r="A30" s="373" t="s">
        <v>658</v>
      </c>
      <c r="B30" s="373"/>
      <c r="C30" s="373"/>
      <c r="D30" s="373"/>
      <c r="E30" s="373"/>
      <c r="F30" s="373"/>
      <c r="G30" s="373"/>
      <c r="H30" s="373"/>
      <c r="I30" s="373"/>
    </row>
    <row r="31" spans="1:9" x14ac:dyDescent="0.2">
      <c r="A31" s="128"/>
      <c r="B31" s="128"/>
      <c r="C31" s="128"/>
      <c r="D31" s="128"/>
      <c r="E31" s="128"/>
      <c r="F31" s="128"/>
      <c r="G31" s="128"/>
      <c r="H31" s="128"/>
      <c r="I31" s="128"/>
    </row>
    <row r="32" spans="1:9" ht="25.5" customHeight="1" x14ac:dyDescent="0.2">
      <c r="A32" s="376" t="s">
        <v>547</v>
      </c>
      <c r="B32" s="376"/>
      <c r="C32" s="376"/>
      <c r="D32" s="376"/>
      <c r="E32" s="376"/>
      <c r="F32" s="376"/>
      <c r="G32" s="376"/>
      <c r="H32" s="376"/>
      <c r="I32" s="376"/>
    </row>
    <row r="33" spans="1:9" ht="24.75" customHeight="1" x14ac:dyDescent="0.2">
      <c r="A33" s="373" t="s">
        <v>659</v>
      </c>
      <c r="B33" s="373"/>
      <c r="C33" s="373"/>
      <c r="D33" s="373"/>
      <c r="E33" s="373"/>
      <c r="F33" s="373"/>
      <c r="G33" s="373"/>
      <c r="H33" s="373"/>
      <c r="I33" s="373"/>
    </row>
    <row r="34" spans="1:9" x14ac:dyDescent="0.2">
      <c r="A34" s="128"/>
      <c r="B34" s="128"/>
      <c r="C34" s="128"/>
      <c r="D34" s="128"/>
      <c r="E34" s="128"/>
      <c r="F34" s="128"/>
      <c r="G34" s="128"/>
      <c r="H34" s="128"/>
      <c r="I34" s="128"/>
    </row>
    <row r="35" spans="1:9" ht="20.25" customHeight="1" x14ac:dyDescent="0.2">
      <c r="A35" s="376" t="s">
        <v>548</v>
      </c>
      <c r="B35" s="376"/>
      <c r="C35" s="376"/>
      <c r="D35" s="376"/>
      <c r="E35" s="376"/>
      <c r="F35" s="376"/>
      <c r="G35" s="376"/>
      <c r="H35" s="376"/>
      <c r="I35" s="376"/>
    </row>
    <row r="36" spans="1:9" ht="25.5" customHeight="1" x14ac:dyDescent="0.2">
      <c r="A36" s="373" t="s">
        <v>644</v>
      </c>
      <c r="B36" s="373"/>
      <c r="C36" s="373"/>
      <c r="D36" s="373"/>
      <c r="E36" s="373"/>
      <c r="F36" s="373"/>
      <c r="G36" s="373"/>
      <c r="H36" s="373"/>
      <c r="I36" s="373"/>
    </row>
    <row r="37" spans="1:9" x14ac:dyDescent="0.2">
      <c r="A37" s="128"/>
      <c r="B37" s="128"/>
      <c r="C37" s="128"/>
      <c r="D37" s="128"/>
      <c r="E37" s="128"/>
      <c r="F37" s="128"/>
      <c r="G37" s="128"/>
      <c r="H37" s="128"/>
      <c r="I37" s="128"/>
    </row>
    <row r="38" spans="1:9" x14ac:dyDescent="0.2">
      <c r="A38" s="376" t="s">
        <v>549</v>
      </c>
      <c r="B38" s="376"/>
      <c r="C38" s="376"/>
      <c r="D38" s="376"/>
      <c r="E38" s="376"/>
      <c r="F38" s="376"/>
      <c r="G38" s="376"/>
      <c r="H38" s="376"/>
      <c r="I38" s="376"/>
    </row>
    <row r="39" spans="1:9" ht="15" customHeight="1" x14ac:dyDescent="0.2">
      <c r="A39" s="373" t="s">
        <v>550</v>
      </c>
      <c r="B39" s="373"/>
      <c r="C39" s="373"/>
      <c r="D39" s="373"/>
      <c r="E39" s="373"/>
      <c r="F39" s="373"/>
      <c r="G39" s="373"/>
      <c r="H39" s="373"/>
      <c r="I39" s="373"/>
    </row>
    <row r="40" spans="1:9" x14ac:dyDescent="0.2">
      <c r="A40" s="128"/>
      <c r="B40" s="128"/>
      <c r="C40" s="128"/>
      <c r="D40" s="128"/>
      <c r="E40" s="128"/>
      <c r="F40" s="128"/>
      <c r="G40" s="128"/>
      <c r="H40" s="128"/>
      <c r="I40" s="128"/>
    </row>
    <row r="41" spans="1:9" x14ac:dyDescent="0.2">
      <c r="A41" s="376" t="s">
        <v>551</v>
      </c>
      <c r="B41" s="376"/>
      <c r="C41" s="376"/>
      <c r="D41" s="376"/>
      <c r="E41" s="376"/>
      <c r="F41" s="376"/>
      <c r="G41" s="376"/>
      <c r="H41" s="376"/>
      <c r="I41" s="376"/>
    </row>
    <row r="42" spans="1:9" ht="13.5" customHeight="1" x14ac:dyDescent="0.2">
      <c r="A42" s="373" t="s">
        <v>661</v>
      </c>
      <c r="B42" s="373"/>
      <c r="C42" s="373"/>
      <c r="D42" s="373"/>
      <c r="E42" s="373"/>
      <c r="F42" s="373"/>
      <c r="G42" s="373"/>
      <c r="H42" s="373"/>
      <c r="I42" s="373"/>
    </row>
    <row r="43" spans="1:9" x14ac:dyDescent="0.2">
      <c r="A43" s="128"/>
      <c r="B43" s="128"/>
      <c r="C43" s="128"/>
      <c r="D43" s="128"/>
      <c r="E43" s="128"/>
      <c r="F43" s="128"/>
      <c r="G43" s="128"/>
      <c r="H43" s="128"/>
      <c r="I43" s="128"/>
    </row>
    <row r="44" spans="1:9" ht="27.75" customHeight="1" x14ac:dyDescent="0.2">
      <c r="A44" s="376" t="s">
        <v>552</v>
      </c>
      <c r="B44" s="376"/>
      <c r="C44" s="376"/>
      <c r="D44" s="376"/>
      <c r="E44" s="376"/>
      <c r="F44" s="376"/>
      <c r="G44" s="376"/>
      <c r="H44" s="376"/>
      <c r="I44" s="376"/>
    </row>
    <row r="45" spans="1:9" x14ac:dyDescent="0.2">
      <c r="A45" s="373" t="s">
        <v>660</v>
      </c>
      <c r="B45" s="373"/>
      <c r="C45" s="373"/>
      <c r="D45" s="373"/>
      <c r="E45" s="373"/>
      <c r="F45" s="373"/>
      <c r="G45" s="373"/>
      <c r="H45" s="373"/>
      <c r="I45" s="373"/>
    </row>
    <row r="46" spans="1:9" x14ac:dyDescent="0.2">
      <c r="A46" s="373" t="s">
        <v>646</v>
      </c>
      <c r="B46" s="373"/>
      <c r="C46" s="373"/>
      <c r="D46" s="373"/>
      <c r="E46" s="373"/>
      <c r="F46" s="373"/>
      <c r="G46" s="373"/>
      <c r="H46" s="373"/>
      <c r="I46" s="373"/>
    </row>
    <row r="47" spans="1:9" x14ac:dyDescent="0.2">
      <c r="A47" s="128"/>
      <c r="B47" s="128"/>
      <c r="C47" s="128"/>
      <c r="D47" s="128"/>
      <c r="E47" s="128"/>
      <c r="F47" s="128"/>
      <c r="G47" s="128"/>
      <c r="H47" s="128"/>
      <c r="I47" s="128"/>
    </row>
    <row r="48" spans="1:9" ht="18.75" customHeight="1" x14ac:dyDescent="0.2">
      <c r="A48" s="376" t="s">
        <v>553</v>
      </c>
      <c r="B48" s="376"/>
      <c r="C48" s="376"/>
      <c r="D48" s="376"/>
      <c r="E48" s="376"/>
      <c r="F48" s="376"/>
      <c r="G48" s="376"/>
      <c r="H48" s="376"/>
      <c r="I48" s="376"/>
    </row>
    <row r="49" spans="1:9" x14ac:dyDescent="0.2">
      <c r="A49" s="373" t="s">
        <v>664</v>
      </c>
      <c r="B49" s="373"/>
      <c r="C49" s="373"/>
      <c r="D49" s="373"/>
      <c r="E49" s="373"/>
      <c r="F49" s="373"/>
      <c r="G49" s="373"/>
      <c r="H49" s="373"/>
      <c r="I49" s="373"/>
    </row>
    <row r="50" spans="1:9" x14ac:dyDescent="0.2">
      <c r="A50" s="373" t="s">
        <v>554</v>
      </c>
      <c r="B50" s="373"/>
      <c r="C50" s="373"/>
      <c r="D50" s="373"/>
      <c r="E50" s="373"/>
      <c r="F50" s="373"/>
      <c r="G50" s="373"/>
      <c r="H50" s="373"/>
      <c r="I50" s="373"/>
    </row>
    <row r="51" spans="1:9" x14ac:dyDescent="0.2">
      <c r="A51" s="129"/>
      <c r="B51" s="130"/>
      <c r="C51" s="130"/>
      <c r="D51" s="130"/>
      <c r="E51" s="130"/>
      <c r="F51" s="130"/>
      <c r="G51" s="130"/>
      <c r="H51" s="130"/>
      <c r="I51" s="130"/>
    </row>
    <row r="52" spans="1:9" x14ac:dyDescent="0.2">
      <c r="A52" s="376" t="s">
        <v>555</v>
      </c>
      <c r="B52" s="376"/>
      <c r="C52" s="376"/>
      <c r="D52" s="376"/>
      <c r="E52" s="376"/>
      <c r="F52" s="376"/>
      <c r="G52" s="376"/>
      <c r="H52" s="376"/>
      <c r="I52" s="376"/>
    </row>
    <row r="53" spans="1:9" ht="13.5" thickBot="1" x14ac:dyDescent="0.25">
      <c r="A53" s="131" t="s">
        <v>647</v>
      </c>
      <c r="B53" s="131"/>
      <c r="C53" s="131"/>
      <c r="D53" s="131"/>
      <c r="E53" s="131"/>
      <c r="F53" s="131"/>
      <c r="G53" s="131"/>
      <c r="H53" s="131"/>
      <c r="I53" s="131"/>
    </row>
    <row r="54" spans="1:9" ht="20.25" customHeight="1" thickTop="1" thickBot="1" x14ac:dyDescent="0.25">
      <c r="A54" s="132" t="s">
        <v>556</v>
      </c>
      <c r="B54" s="133" t="s">
        <v>557</v>
      </c>
      <c r="C54" s="134" t="s">
        <v>558</v>
      </c>
      <c r="D54" s="135" t="s">
        <v>559</v>
      </c>
    </row>
    <row r="55" spans="1:9" ht="17.25" customHeight="1" thickTop="1" x14ac:dyDescent="0.2">
      <c r="A55" s="162" t="s">
        <v>560</v>
      </c>
      <c r="B55" s="163" t="s">
        <v>561</v>
      </c>
      <c r="C55" s="164">
        <v>0.5</v>
      </c>
      <c r="D55" s="171">
        <v>200000</v>
      </c>
    </row>
    <row r="56" spans="1:9" ht="17.25" customHeight="1" x14ac:dyDescent="0.2">
      <c r="A56" s="165" t="s">
        <v>562</v>
      </c>
      <c r="B56" s="166" t="s">
        <v>517</v>
      </c>
      <c r="C56" s="167">
        <v>0.5</v>
      </c>
      <c r="D56" s="172">
        <v>20000</v>
      </c>
    </row>
    <row r="57" spans="1:9" ht="17.25" customHeight="1" x14ac:dyDescent="0.2">
      <c r="A57" s="165" t="s">
        <v>656</v>
      </c>
      <c r="B57" s="166" t="s">
        <v>657</v>
      </c>
      <c r="C57" s="167">
        <v>0.25750000000000001</v>
      </c>
      <c r="D57" s="172">
        <v>2354260</v>
      </c>
    </row>
    <row r="58" spans="1:9" ht="17.25" customHeight="1" x14ac:dyDescent="0.2">
      <c r="A58" s="165" t="s">
        <v>563</v>
      </c>
      <c r="B58" s="166" t="s">
        <v>517</v>
      </c>
      <c r="C58" s="167">
        <v>0.5</v>
      </c>
      <c r="D58" s="172">
        <v>640000</v>
      </c>
    </row>
    <row r="59" spans="1:9" ht="17.25" customHeight="1" x14ac:dyDescent="0.2">
      <c r="A59" s="175" t="s">
        <v>665</v>
      </c>
      <c r="B59" s="176" t="s">
        <v>517</v>
      </c>
      <c r="C59" s="174">
        <v>0.4</v>
      </c>
      <c r="D59" s="177">
        <v>18861000</v>
      </c>
    </row>
    <row r="60" spans="1:9" ht="17.25" customHeight="1" thickBot="1" x14ac:dyDescent="0.25">
      <c r="A60" s="168" t="s">
        <v>564</v>
      </c>
      <c r="B60" s="169" t="s">
        <v>517</v>
      </c>
      <c r="C60" s="170">
        <v>0.49</v>
      </c>
      <c r="D60" s="173">
        <v>35835300</v>
      </c>
    </row>
    <row r="61" spans="1:9" ht="15.75" customHeight="1" thickTop="1" x14ac:dyDescent="0.2">
      <c r="A61" s="131"/>
      <c r="B61" s="131"/>
      <c r="C61" s="131"/>
      <c r="D61" s="131"/>
      <c r="E61" s="131"/>
      <c r="F61" s="131"/>
      <c r="G61" s="131"/>
      <c r="H61" s="131"/>
      <c r="I61" s="131"/>
    </row>
    <row r="62" spans="1:9" x14ac:dyDescent="0.2">
      <c r="A62" s="374" t="s">
        <v>565</v>
      </c>
      <c r="B62" s="374"/>
      <c r="C62" s="374"/>
      <c r="D62" s="374"/>
      <c r="E62" s="374"/>
      <c r="F62" s="374"/>
      <c r="G62" s="374"/>
      <c r="H62" s="374"/>
      <c r="I62" s="374"/>
    </row>
    <row r="63" spans="1:9" x14ac:dyDescent="0.2">
      <c r="A63" s="375" t="s">
        <v>648</v>
      </c>
      <c r="B63" s="375"/>
      <c r="C63" s="375"/>
      <c r="D63" s="375"/>
      <c r="E63" s="375"/>
      <c r="F63" s="375"/>
      <c r="G63" s="375"/>
      <c r="H63" s="375"/>
      <c r="I63" s="375"/>
    </row>
    <row r="64" spans="1:9" x14ac:dyDescent="0.2">
      <c r="A64" s="375" t="s">
        <v>566</v>
      </c>
      <c r="B64" s="375"/>
      <c r="C64" s="375"/>
      <c r="D64" s="375"/>
      <c r="E64" s="375"/>
      <c r="F64" s="375"/>
      <c r="G64" s="375"/>
      <c r="H64" s="375"/>
      <c r="I64" s="375"/>
    </row>
    <row r="65" spans="1:9" x14ac:dyDescent="0.2">
      <c r="A65" s="131"/>
      <c r="B65" s="131"/>
      <c r="C65" s="131"/>
      <c r="D65" s="131"/>
      <c r="E65" s="131"/>
      <c r="F65" s="131"/>
      <c r="G65" s="131"/>
      <c r="H65" s="131"/>
      <c r="I65" s="131"/>
    </row>
    <row r="66" spans="1:9" x14ac:dyDescent="0.2">
      <c r="A66" s="374" t="s">
        <v>567</v>
      </c>
      <c r="B66" s="374"/>
      <c r="C66" s="374"/>
      <c r="D66" s="374"/>
      <c r="E66" s="374"/>
      <c r="F66" s="374"/>
      <c r="G66" s="374"/>
      <c r="H66" s="374"/>
      <c r="I66" s="374"/>
    </row>
    <row r="67" spans="1:9" x14ac:dyDescent="0.2">
      <c r="A67" s="375" t="s">
        <v>568</v>
      </c>
      <c r="B67" s="375"/>
      <c r="C67" s="375"/>
      <c r="D67" s="375"/>
      <c r="E67" s="375"/>
      <c r="F67" s="375"/>
      <c r="G67" s="375"/>
      <c r="H67" s="375"/>
      <c r="I67" s="375"/>
    </row>
    <row r="68" spans="1:9" x14ac:dyDescent="0.2">
      <c r="A68" s="131"/>
      <c r="B68" s="131"/>
      <c r="C68" s="131"/>
      <c r="D68" s="131"/>
      <c r="E68" s="131"/>
      <c r="F68" s="131"/>
      <c r="G68" s="131"/>
      <c r="H68" s="131"/>
      <c r="I68" s="131"/>
    </row>
    <row r="69" spans="1:9" x14ac:dyDescent="0.2">
      <c r="A69" s="374" t="s">
        <v>569</v>
      </c>
      <c r="B69" s="374"/>
      <c r="C69" s="374"/>
      <c r="D69" s="374"/>
      <c r="E69" s="374"/>
      <c r="F69" s="374"/>
      <c r="G69" s="374"/>
      <c r="H69" s="374"/>
      <c r="I69" s="374"/>
    </row>
    <row r="70" spans="1:9" x14ac:dyDescent="0.2">
      <c r="A70" s="375" t="s">
        <v>570</v>
      </c>
      <c r="B70" s="375"/>
      <c r="C70" s="375"/>
      <c r="D70" s="375"/>
      <c r="E70" s="375"/>
      <c r="F70" s="375"/>
      <c r="G70" s="375"/>
      <c r="H70" s="375"/>
      <c r="I70" s="375"/>
    </row>
    <row r="71" spans="1:9" ht="18" customHeight="1" x14ac:dyDescent="0.2">
      <c r="A71" s="136"/>
      <c r="B71" s="377" t="s">
        <v>571</v>
      </c>
      <c r="C71" s="377"/>
      <c r="D71" s="136"/>
      <c r="E71" s="136"/>
      <c r="F71" s="131"/>
      <c r="G71" s="131"/>
      <c r="H71" s="131"/>
      <c r="I71" s="131"/>
    </row>
    <row r="72" spans="1:9" x14ac:dyDescent="0.2">
      <c r="A72" s="136"/>
      <c r="B72" s="136"/>
      <c r="C72" s="136"/>
      <c r="D72" s="136"/>
      <c r="E72" s="136"/>
      <c r="F72" s="131"/>
      <c r="G72" s="131"/>
      <c r="H72" s="131"/>
      <c r="I72" s="131"/>
    </row>
    <row r="73" spans="1:9" ht="48" customHeight="1" x14ac:dyDescent="0.2">
      <c r="A73" s="137" t="s">
        <v>572</v>
      </c>
      <c r="B73" s="137" t="s">
        <v>573</v>
      </c>
      <c r="C73" s="137" t="s">
        <v>574</v>
      </c>
      <c r="D73" s="378" t="s">
        <v>575</v>
      </c>
      <c r="E73" s="378"/>
      <c r="F73" s="131"/>
      <c r="G73" s="131"/>
      <c r="H73" s="131"/>
      <c r="I73" s="131"/>
    </row>
    <row r="74" spans="1:9" ht="22.5" x14ac:dyDescent="0.2">
      <c r="A74" s="138"/>
      <c r="B74" s="139"/>
      <c r="C74" s="139"/>
      <c r="D74" s="140" t="s">
        <v>649</v>
      </c>
      <c r="E74" s="140" t="s">
        <v>576</v>
      </c>
      <c r="F74" s="131"/>
      <c r="G74" s="131"/>
      <c r="H74" s="131"/>
      <c r="I74" s="131"/>
    </row>
    <row r="75" spans="1:9" x14ac:dyDescent="0.2">
      <c r="A75" s="141" t="s">
        <v>577</v>
      </c>
      <c r="B75" s="142"/>
      <c r="C75" s="143"/>
      <c r="D75" s="144"/>
      <c r="E75" s="144"/>
      <c r="F75" s="131"/>
      <c r="G75" s="131"/>
      <c r="H75" s="131"/>
      <c r="I75" s="131"/>
    </row>
    <row r="76" spans="1:9" ht="15.75" customHeight="1" x14ac:dyDescent="0.2">
      <c r="A76" s="145" t="s">
        <v>578</v>
      </c>
      <c r="B76" s="145" t="s">
        <v>577</v>
      </c>
      <c r="C76" s="146" t="s">
        <v>579</v>
      </c>
      <c r="D76" s="147">
        <v>1</v>
      </c>
      <c r="E76" s="147">
        <v>1</v>
      </c>
      <c r="F76" s="131"/>
      <c r="G76" s="131"/>
      <c r="H76" s="131"/>
      <c r="I76" s="131"/>
    </row>
    <row r="77" spans="1:9" ht="15.75" customHeight="1" x14ac:dyDescent="0.2">
      <c r="A77" s="145" t="s">
        <v>580</v>
      </c>
      <c r="B77" s="145" t="s">
        <v>577</v>
      </c>
      <c r="C77" s="145" t="s">
        <v>581</v>
      </c>
      <c r="D77" s="148" t="s">
        <v>585</v>
      </c>
      <c r="E77" s="147">
        <v>1</v>
      </c>
      <c r="F77" s="131"/>
      <c r="G77" s="131"/>
      <c r="H77" s="131"/>
      <c r="I77" s="131"/>
    </row>
    <row r="78" spans="1:9" ht="15.75" customHeight="1" x14ac:dyDescent="0.2">
      <c r="A78" s="145" t="s">
        <v>582</v>
      </c>
      <c r="B78" s="145" t="s">
        <v>583</v>
      </c>
      <c r="C78" s="145" t="s">
        <v>584</v>
      </c>
      <c r="D78" s="148" t="s">
        <v>585</v>
      </c>
      <c r="E78" s="147">
        <v>1</v>
      </c>
      <c r="F78" s="131"/>
      <c r="G78" s="131"/>
      <c r="H78" s="131"/>
      <c r="I78" s="131"/>
    </row>
    <row r="79" spans="1:9" ht="15.75" customHeight="1" x14ac:dyDescent="0.2">
      <c r="A79" s="145" t="s">
        <v>586</v>
      </c>
      <c r="B79" s="145" t="s">
        <v>583</v>
      </c>
      <c r="C79" s="145" t="s">
        <v>584</v>
      </c>
      <c r="D79" s="147">
        <v>1</v>
      </c>
      <c r="E79" s="147">
        <v>1</v>
      </c>
      <c r="F79" s="131"/>
      <c r="G79" s="131"/>
      <c r="H79" s="131"/>
      <c r="I79" s="131"/>
    </row>
    <row r="80" spans="1:9" ht="15.75" customHeight="1" x14ac:dyDescent="0.2">
      <c r="A80" s="145" t="s">
        <v>587</v>
      </c>
      <c r="B80" s="145" t="s">
        <v>577</v>
      </c>
      <c r="C80" s="145" t="s">
        <v>588</v>
      </c>
      <c r="D80" s="147">
        <v>1</v>
      </c>
      <c r="E80" s="147">
        <v>1</v>
      </c>
      <c r="F80" s="131"/>
      <c r="G80" s="131"/>
      <c r="H80" s="131"/>
      <c r="I80" s="131"/>
    </row>
    <row r="81" spans="1:9" ht="15.75" customHeight="1" x14ac:dyDescent="0.2">
      <c r="A81" s="145" t="s">
        <v>589</v>
      </c>
      <c r="B81" s="145" t="s">
        <v>577</v>
      </c>
      <c r="C81" s="145" t="s">
        <v>590</v>
      </c>
      <c r="D81" s="147">
        <v>1</v>
      </c>
      <c r="E81" s="147">
        <v>1</v>
      </c>
      <c r="F81" s="131"/>
      <c r="G81" s="131"/>
      <c r="H81" s="131"/>
      <c r="I81" s="131"/>
    </row>
    <row r="82" spans="1:9" ht="15.75" customHeight="1" x14ac:dyDescent="0.2">
      <c r="A82" s="145" t="s">
        <v>591</v>
      </c>
      <c r="B82" s="145" t="s">
        <v>577</v>
      </c>
      <c r="C82" s="145" t="s">
        <v>592</v>
      </c>
      <c r="D82" s="149">
        <v>0.999</v>
      </c>
      <c r="E82" s="149">
        <v>0.999</v>
      </c>
      <c r="F82" s="131"/>
      <c r="G82" s="131"/>
      <c r="H82" s="131"/>
      <c r="I82" s="131"/>
    </row>
    <row r="83" spans="1:9" ht="15.75" customHeight="1" x14ac:dyDescent="0.2">
      <c r="A83" s="145" t="s">
        <v>593</v>
      </c>
      <c r="B83" s="145" t="s">
        <v>577</v>
      </c>
      <c r="C83" s="145" t="s">
        <v>594</v>
      </c>
      <c r="D83" s="147">
        <v>1</v>
      </c>
      <c r="E83" s="149">
        <v>1</v>
      </c>
      <c r="F83" s="131"/>
      <c r="G83" s="131"/>
      <c r="H83" s="131"/>
      <c r="I83" s="131"/>
    </row>
    <row r="84" spans="1:9" x14ac:dyDescent="0.2">
      <c r="A84" s="145"/>
      <c r="B84" s="145"/>
      <c r="C84" s="145"/>
      <c r="D84" s="150"/>
      <c r="E84" s="147"/>
      <c r="F84" s="131"/>
      <c r="G84" s="131"/>
      <c r="H84" s="131"/>
      <c r="I84" s="131"/>
    </row>
    <row r="85" spans="1:9" x14ac:dyDescent="0.2">
      <c r="A85" s="151" t="s">
        <v>595</v>
      </c>
      <c r="B85" s="145"/>
      <c r="C85" s="145"/>
      <c r="D85" s="152"/>
      <c r="E85" s="152"/>
      <c r="F85" s="131"/>
      <c r="G85" s="131"/>
      <c r="H85" s="131"/>
      <c r="I85" s="131"/>
    </row>
    <row r="86" spans="1:9" ht="25.5" customHeight="1" x14ac:dyDescent="0.2">
      <c r="A86" s="145" t="s">
        <v>596</v>
      </c>
      <c r="B86" s="145" t="s">
        <v>597</v>
      </c>
      <c r="C86" s="146" t="s">
        <v>579</v>
      </c>
      <c r="D86" s="147">
        <v>1</v>
      </c>
      <c r="E86" s="147">
        <v>1</v>
      </c>
      <c r="F86" s="131"/>
      <c r="G86" s="131"/>
      <c r="H86" s="131"/>
      <c r="I86" s="131"/>
    </row>
    <row r="87" spans="1:9" ht="25.5" customHeight="1" x14ac:dyDescent="0.2">
      <c r="A87" s="145"/>
      <c r="B87" s="145"/>
      <c r="C87" s="146"/>
      <c r="D87" s="147"/>
      <c r="E87" s="147"/>
      <c r="F87" s="131"/>
      <c r="G87" s="131"/>
      <c r="H87" s="131"/>
      <c r="I87" s="131"/>
    </row>
    <row r="88" spans="1:9" x14ac:dyDescent="0.2">
      <c r="A88" s="153" t="s">
        <v>598</v>
      </c>
      <c r="B88" s="145"/>
      <c r="C88" s="146"/>
      <c r="D88" s="146"/>
      <c r="E88" s="146"/>
      <c r="F88" s="131"/>
      <c r="G88" s="131"/>
      <c r="H88" s="131"/>
      <c r="I88" s="131"/>
    </row>
    <row r="89" spans="1:9" ht="18" customHeight="1" x14ac:dyDescent="0.2">
      <c r="A89" s="145" t="s">
        <v>599</v>
      </c>
      <c r="B89" s="145" t="s">
        <v>600</v>
      </c>
      <c r="C89" s="146" t="s">
        <v>579</v>
      </c>
      <c r="D89" s="154">
        <v>1</v>
      </c>
      <c r="E89" s="154">
        <v>1</v>
      </c>
      <c r="F89" s="131"/>
      <c r="G89" s="131"/>
      <c r="H89" s="131"/>
      <c r="I89" s="131"/>
    </row>
    <row r="90" spans="1:9" ht="18" customHeight="1" x14ac:dyDescent="0.2">
      <c r="A90" s="145" t="s">
        <v>601</v>
      </c>
      <c r="B90" s="145" t="s">
        <v>602</v>
      </c>
      <c r="C90" s="146" t="s">
        <v>579</v>
      </c>
      <c r="D90" s="154">
        <v>1</v>
      </c>
      <c r="E90" s="154">
        <v>1</v>
      </c>
      <c r="F90" s="131"/>
      <c r="G90" s="131"/>
      <c r="H90" s="131"/>
      <c r="I90" s="131"/>
    </row>
    <row r="91" spans="1:9" ht="18" customHeight="1" x14ac:dyDescent="0.2">
      <c r="A91" s="145" t="s">
        <v>603</v>
      </c>
      <c r="B91" s="145" t="s">
        <v>604</v>
      </c>
      <c r="C91" s="146" t="s">
        <v>579</v>
      </c>
      <c r="D91" s="154">
        <v>1</v>
      </c>
      <c r="E91" s="154">
        <v>1</v>
      </c>
      <c r="F91" s="131"/>
      <c r="G91" s="131"/>
      <c r="H91" s="131"/>
      <c r="I91" s="131"/>
    </row>
    <row r="92" spans="1:9" ht="18" customHeight="1" x14ac:dyDescent="0.2">
      <c r="A92" s="145" t="s">
        <v>605</v>
      </c>
      <c r="B92" s="145" t="s">
        <v>606</v>
      </c>
      <c r="C92" s="146" t="s">
        <v>579</v>
      </c>
      <c r="D92" s="154">
        <v>1</v>
      </c>
      <c r="E92" s="155">
        <v>1</v>
      </c>
      <c r="F92" s="131"/>
      <c r="G92" s="131"/>
      <c r="H92" s="131"/>
      <c r="I92" s="131"/>
    </row>
    <row r="93" spans="1:9" ht="18" customHeight="1" x14ac:dyDescent="0.2">
      <c r="A93" s="145" t="s">
        <v>607</v>
      </c>
      <c r="B93" s="145" t="s">
        <v>608</v>
      </c>
      <c r="C93" s="146" t="s">
        <v>579</v>
      </c>
      <c r="D93" s="154">
        <v>1</v>
      </c>
      <c r="E93" s="155">
        <v>1</v>
      </c>
      <c r="F93" s="131"/>
      <c r="G93" s="131"/>
      <c r="H93" s="131"/>
      <c r="I93" s="131"/>
    </row>
    <row r="94" spans="1:9" x14ac:dyDescent="0.2">
      <c r="A94" s="145"/>
      <c r="B94" s="145"/>
      <c r="C94" s="152"/>
      <c r="D94" s="152"/>
      <c r="E94" s="152"/>
      <c r="F94" s="131"/>
      <c r="G94" s="131"/>
      <c r="H94" s="131"/>
      <c r="I94" s="131"/>
    </row>
    <row r="95" spans="1:9" ht="18.75" customHeight="1" x14ac:dyDescent="0.2">
      <c r="A95" s="151" t="s">
        <v>609</v>
      </c>
      <c r="B95" s="145"/>
      <c r="C95" s="145"/>
      <c r="D95" s="152"/>
      <c r="E95" s="152"/>
      <c r="F95" s="131"/>
      <c r="G95" s="131"/>
      <c r="H95" s="131"/>
      <c r="I95" s="131"/>
    </row>
    <row r="96" spans="1:9" ht="23.25" customHeight="1" x14ac:dyDescent="0.2">
      <c r="A96" s="142" t="s">
        <v>610</v>
      </c>
      <c r="B96" s="145" t="s">
        <v>611</v>
      </c>
      <c r="C96" s="145" t="s">
        <v>579</v>
      </c>
      <c r="D96" s="147">
        <v>1</v>
      </c>
      <c r="E96" s="147">
        <v>1</v>
      </c>
      <c r="F96" s="131"/>
      <c r="G96" s="131"/>
      <c r="H96" s="131"/>
      <c r="I96" s="131"/>
    </row>
    <row r="97" spans="1:9" x14ac:dyDescent="0.2">
      <c r="A97" s="142"/>
      <c r="B97" s="145"/>
      <c r="C97" s="145"/>
      <c r="D97" s="147"/>
      <c r="E97" s="147"/>
      <c r="F97" s="131"/>
      <c r="G97" s="131"/>
      <c r="H97" s="131"/>
      <c r="I97" s="131"/>
    </row>
    <row r="98" spans="1:9" x14ac:dyDescent="0.2">
      <c r="A98" s="141" t="s">
        <v>612</v>
      </c>
      <c r="B98" s="136"/>
      <c r="C98" s="136"/>
      <c r="D98" s="136"/>
      <c r="E98" s="156"/>
      <c r="F98" s="131"/>
      <c r="G98" s="131"/>
      <c r="H98" s="131"/>
      <c r="I98" s="131"/>
    </row>
    <row r="99" spans="1:9" x14ac:dyDescent="0.2">
      <c r="A99" s="142" t="s">
        <v>613</v>
      </c>
      <c r="B99" s="142" t="s">
        <v>614</v>
      </c>
      <c r="C99" s="157" t="s">
        <v>615</v>
      </c>
      <c r="D99" s="158">
        <v>1</v>
      </c>
      <c r="E99" s="158">
        <v>1</v>
      </c>
      <c r="F99" s="131"/>
      <c r="G99" s="131"/>
      <c r="H99" s="131"/>
      <c r="I99" s="131"/>
    </row>
    <row r="100" spans="1:9" ht="24" x14ac:dyDescent="0.2">
      <c r="A100" s="142" t="s">
        <v>616</v>
      </c>
      <c r="B100" s="142" t="s">
        <v>614</v>
      </c>
      <c r="C100" s="142" t="s">
        <v>617</v>
      </c>
      <c r="D100" s="159">
        <v>0</v>
      </c>
      <c r="E100" s="158">
        <v>1</v>
      </c>
      <c r="F100" s="131"/>
      <c r="G100" s="131"/>
      <c r="H100" s="131"/>
      <c r="I100" s="131"/>
    </row>
    <row r="101" spans="1:9" ht="24" x14ac:dyDescent="0.2">
      <c r="A101" s="142" t="s">
        <v>618</v>
      </c>
      <c r="B101" s="142" t="s">
        <v>614</v>
      </c>
      <c r="C101" s="142" t="s">
        <v>617</v>
      </c>
      <c r="D101" s="160">
        <v>1</v>
      </c>
      <c r="E101" s="160">
        <v>1</v>
      </c>
      <c r="F101" s="131"/>
      <c r="G101" s="131"/>
      <c r="H101" s="131"/>
      <c r="I101" s="131"/>
    </row>
    <row r="102" spans="1:9" x14ac:dyDescent="0.2">
      <c r="A102" s="142" t="s">
        <v>619</v>
      </c>
      <c r="B102" s="142" t="s">
        <v>614</v>
      </c>
      <c r="C102" s="157" t="s">
        <v>620</v>
      </c>
      <c r="D102" s="158">
        <v>1</v>
      </c>
      <c r="E102" s="158">
        <v>1</v>
      </c>
      <c r="F102" s="131"/>
      <c r="G102" s="131"/>
      <c r="H102" s="131"/>
      <c r="I102" s="131"/>
    </row>
    <row r="103" spans="1:9" x14ac:dyDescent="0.2">
      <c r="A103" s="142" t="s">
        <v>621</v>
      </c>
      <c r="B103" s="142" t="s">
        <v>614</v>
      </c>
      <c r="C103" s="157" t="s">
        <v>622</v>
      </c>
      <c r="D103" s="158">
        <v>1</v>
      </c>
      <c r="E103" s="158">
        <v>1</v>
      </c>
      <c r="F103" s="131"/>
      <c r="G103" s="131"/>
      <c r="H103" s="131"/>
      <c r="I103" s="131"/>
    </row>
    <row r="104" spans="1:9" x14ac:dyDescent="0.2">
      <c r="A104" s="142" t="s">
        <v>623</v>
      </c>
      <c r="B104" s="142" t="s">
        <v>624</v>
      </c>
      <c r="C104" s="157" t="s">
        <v>625</v>
      </c>
      <c r="D104" s="158">
        <v>1</v>
      </c>
      <c r="E104" s="158">
        <v>1</v>
      </c>
      <c r="F104" s="131"/>
      <c r="G104" s="131"/>
      <c r="H104" s="131"/>
      <c r="I104" s="131"/>
    </row>
    <row r="105" spans="1:9" x14ac:dyDescent="0.2">
      <c r="A105" s="142" t="s">
        <v>626</v>
      </c>
      <c r="B105" s="142" t="s">
        <v>614</v>
      </c>
      <c r="C105" s="157" t="s">
        <v>627</v>
      </c>
      <c r="D105" s="158">
        <v>1</v>
      </c>
      <c r="E105" s="158">
        <v>1</v>
      </c>
      <c r="F105" s="131"/>
      <c r="G105" s="131"/>
      <c r="H105" s="131"/>
      <c r="I105" s="131"/>
    </row>
    <row r="106" spans="1:9" ht="24" x14ac:dyDescent="0.2">
      <c r="A106" s="142" t="s">
        <v>628</v>
      </c>
      <c r="B106" s="142" t="s">
        <v>629</v>
      </c>
      <c r="C106" s="157" t="s">
        <v>579</v>
      </c>
      <c r="D106" s="158">
        <v>1</v>
      </c>
      <c r="E106" s="158">
        <v>1</v>
      </c>
      <c r="F106" s="131"/>
      <c r="G106" s="131"/>
      <c r="H106" s="131"/>
      <c r="I106" s="131"/>
    </row>
    <row r="107" spans="1:9" ht="24" x14ac:dyDescent="0.2">
      <c r="A107" s="142" t="s">
        <v>630</v>
      </c>
      <c r="B107" s="142" t="s">
        <v>631</v>
      </c>
      <c r="C107" s="157" t="s">
        <v>579</v>
      </c>
      <c r="D107" s="158">
        <v>1</v>
      </c>
      <c r="E107" s="158">
        <v>1</v>
      </c>
      <c r="F107" s="131"/>
      <c r="G107" s="131"/>
      <c r="H107" s="131"/>
      <c r="I107" s="131"/>
    </row>
    <row r="108" spans="1:9" ht="24" x14ac:dyDescent="0.2">
      <c r="A108" s="142" t="s">
        <v>632</v>
      </c>
      <c r="B108" s="142" t="s">
        <v>633</v>
      </c>
      <c r="C108" s="142" t="s">
        <v>617</v>
      </c>
      <c r="D108" s="161">
        <v>0.88660000000000005</v>
      </c>
      <c r="E108" s="161">
        <v>0.88660000000000005</v>
      </c>
      <c r="F108" s="131"/>
      <c r="G108" s="131"/>
      <c r="H108" s="131"/>
      <c r="I108" s="131"/>
    </row>
    <row r="109" spans="1:9" ht="24" x14ac:dyDescent="0.2">
      <c r="A109" s="142" t="s">
        <v>634</v>
      </c>
      <c r="B109" s="142" t="s">
        <v>635</v>
      </c>
      <c r="C109" s="142" t="s">
        <v>617</v>
      </c>
      <c r="D109" s="158">
        <v>1</v>
      </c>
      <c r="E109" s="158">
        <v>1</v>
      </c>
      <c r="F109" s="131"/>
      <c r="G109" s="131"/>
      <c r="H109" s="131"/>
      <c r="I109" s="131"/>
    </row>
    <row r="110" spans="1:9" x14ac:dyDescent="0.2">
      <c r="A110" s="131"/>
      <c r="B110" s="131"/>
      <c r="C110" s="131"/>
      <c r="D110" s="131"/>
      <c r="E110" s="131"/>
      <c r="F110" s="131"/>
      <c r="G110" s="131"/>
      <c r="H110" s="131"/>
      <c r="I110" s="131"/>
    </row>
    <row r="112" spans="1:9" x14ac:dyDescent="0.2">
      <c r="A112" s="374" t="s">
        <v>636</v>
      </c>
      <c r="B112" s="374"/>
      <c r="C112" s="374"/>
      <c r="D112" s="374"/>
      <c r="E112" s="374"/>
      <c r="F112" s="374"/>
      <c r="G112" s="374"/>
      <c r="H112" s="374"/>
      <c r="I112" s="374"/>
    </row>
    <row r="113" spans="1:9" ht="15" customHeight="1" x14ac:dyDescent="0.2">
      <c r="A113" s="375" t="s">
        <v>637</v>
      </c>
      <c r="B113" s="375"/>
      <c r="C113" s="375"/>
      <c r="D113" s="375"/>
      <c r="E113" s="375"/>
      <c r="F113" s="375"/>
      <c r="G113" s="375"/>
      <c r="H113" s="375"/>
      <c r="I113" s="375"/>
    </row>
    <row r="114" spans="1:9" x14ac:dyDescent="0.2">
      <c r="A114" s="131"/>
      <c r="B114" s="131"/>
      <c r="C114" s="131"/>
      <c r="D114" s="131"/>
      <c r="E114" s="131"/>
      <c r="F114" s="131"/>
      <c r="G114" s="131"/>
      <c r="H114" s="131"/>
      <c r="I114" s="131"/>
    </row>
    <row r="115" spans="1:9" ht="20.25" customHeight="1" x14ac:dyDescent="0.2">
      <c r="A115" s="376" t="s">
        <v>638</v>
      </c>
      <c r="B115" s="376"/>
      <c r="C115" s="376"/>
      <c r="D115" s="376"/>
      <c r="E115" s="376"/>
      <c r="F115" s="376"/>
      <c r="G115" s="376"/>
      <c r="H115" s="376"/>
      <c r="I115" s="376"/>
    </row>
    <row r="116" spans="1:9" x14ac:dyDescent="0.2">
      <c r="A116" s="375" t="s">
        <v>568</v>
      </c>
      <c r="B116" s="375"/>
      <c r="C116" s="375"/>
      <c r="D116" s="375"/>
      <c r="E116" s="375"/>
      <c r="F116" s="375"/>
      <c r="G116" s="375"/>
      <c r="H116" s="375"/>
      <c r="I116" s="375"/>
    </row>
    <row r="117" spans="1:9" x14ac:dyDescent="0.2">
      <c r="A117" s="131"/>
      <c r="B117" s="131"/>
      <c r="C117" s="131"/>
      <c r="D117" s="131"/>
      <c r="E117" s="131"/>
      <c r="F117" s="131"/>
      <c r="G117" s="131"/>
      <c r="H117" s="131"/>
      <c r="I117" s="131"/>
    </row>
    <row r="118" spans="1:9" x14ac:dyDescent="0.2">
      <c r="A118" s="374" t="s">
        <v>639</v>
      </c>
      <c r="B118" s="374"/>
      <c r="C118" s="374"/>
      <c r="D118" s="374"/>
      <c r="E118" s="374"/>
      <c r="F118" s="374"/>
      <c r="G118" s="374"/>
      <c r="H118" s="374"/>
      <c r="I118" s="374"/>
    </row>
    <row r="119" spans="1:9" x14ac:dyDescent="0.2">
      <c r="A119" s="375" t="s">
        <v>640</v>
      </c>
      <c r="B119" s="375"/>
      <c r="C119" s="375"/>
      <c r="D119" s="375"/>
      <c r="E119" s="375"/>
      <c r="F119" s="375"/>
      <c r="G119" s="375"/>
      <c r="H119" s="375"/>
      <c r="I119" s="375"/>
    </row>
    <row r="120" spans="1:9" x14ac:dyDescent="0.2">
      <c r="A120" s="131"/>
      <c r="B120" s="131"/>
      <c r="C120" s="131"/>
      <c r="D120" s="131"/>
      <c r="E120" s="131"/>
      <c r="F120" s="131"/>
      <c r="G120" s="131"/>
      <c r="H120" s="131"/>
      <c r="I120" s="131"/>
    </row>
    <row r="121" spans="1:9" ht="27" customHeight="1" x14ac:dyDescent="0.2">
      <c r="A121" s="376" t="s">
        <v>641</v>
      </c>
      <c r="B121" s="376"/>
      <c r="C121" s="376"/>
      <c r="D121" s="376"/>
      <c r="E121" s="376"/>
      <c r="F121" s="376"/>
      <c r="G121" s="376"/>
      <c r="H121" s="376"/>
      <c r="I121" s="376"/>
    </row>
    <row r="122" spans="1:9" x14ac:dyDescent="0.2">
      <c r="A122" s="375" t="s">
        <v>568</v>
      </c>
      <c r="B122" s="375"/>
      <c r="C122" s="375"/>
      <c r="D122" s="375"/>
      <c r="E122" s="375"/>
      <c r="F122" s="375"/>
      <c r="G122" s="375"/>
      <c r="H122" s="375"/>
      <c r="I122" s="375"/>
    </row>
    <row r="123" spans="1:9" x14ac:dyDescent="0.2">
      <c r="A123" s="131"/>
      <c r="B123" s="131"/>
      <c r="C123" s="131"/>
      <c r="D123" s="131"/>
      <c r="E123" s="131"/>
      <c r="F123" s="131"/>
      <c r="G123" s="131"/>
      <c r="H123" s="131"/>
      <c r="I123" s="131"/>
    </row>
    <row r="124" spans="1:9" x14ac:dyDescent="0.2">
      <c r="A124" s="374" t="s">
        <v>642</v>
      </c>
      <c r="B124" s="374"/>
      <c r="C124" s="374"/>
      <c r="D124" s="374"/>
      <c r="E124" s="374"/>
      <c r="F124" s="374"/>
      <c r="G124" s="374"/>
      <c r="H124" s="374"/>
      <c r="I124" s="374"/>
    </row>
    <row r="125" spans="1:9" x14ac:dyDescent="0.2">
      <c r="A125" s="375" t="s">
        <v>650</v>
      </c>
      <c r="B125" s="375"/>
      <c r="C125" s="375"/>
      <c r="D125" s="375"/>
      <c r="E125" s="375"/>
      <c r="F125" s="375"/>
      <c r="G125" s="375"/>
      <c r="H125" s="375"/>
      <c r="I125" s="375"/>
    </row>
    <row r="126" spans="1:9" x14ac:dyDescent="0.2">
      <c r="A126" s="126"/>
    </row>
    <row r="127" spans="1:9" x14ac:dyDescent="0.2">
      <c r="A127" s="126"/>
    </row>
    <row r="128" spans="1:9" x14ac:dyDescent="0.2">
      <c r="A128" s="374" t="s">
        <v>643</v>
      </c>
      <c r="B128" s="374"/>
      <c r="C128" s="374"/>
      <c r="D128" s="374"/>
      <c r="E128" s="374"/>
      <c r="F128" s="374"/>
      <c r="G128" s="374"/>
      <c r="H128" s="374"/>
      <c r="I128" s="374"/>
    </row>
    <row r="129" spans="1:9" x14ac:dyDescent="0.2">
      <c r="A129" s="373" t="s">
        <v>651</v>
      </c>
      <c r="B129" s="373"/>
      <c r="C129" s="373"/>
      <c r="D129" s="373"/>
      <c r="E129" s="373"/>
      <c r="F129" s="373"/>
      <c r="G129" s="373"/>
      <c r="H129" s="373"/>
      <c r="I129" s="373"/>
    </row>
    <row r="130" spans="1:9" ht="24" customHeight="1" x14ac:dyDescent="0.2">
      <c r="A130" s="373" t="s">
        <v>652</v>
      </c>
      <c r="B130" s="373"/>
      <c r="C130" s="373"/>
      <c r="D130" s="373"/>
      <c r="E130" s="373"/>
      <c r="F130" s="373"/>
      <c r="G130" s="373"/>
      <c r="H130" s="373"/>
      <c r="I130" s="373"/>
    </row>
    <row r="131" spans="1:9" ht="24" customHeight="1" x14ac:dyDescent="0.2">
      <c r="A131" s="373" t="s">
        <v>653</v>
      </c>
      <c r="B131" s="373"/>
      <c r="C131" s="373"/>
      <c r="D131" s="373"/>
      <c r="E131" s="373"/>
      <c r="F131" s="373"/>
      <c r="G131" s="373"/>
      <c r="H131" s="373"/>
      <c r="I131" s="373"/>
    </row>
    <row r="132" spans="1:9" ht="24" customHeight="1" x14ac:dyDescent="0.2">
      <c r="A132" s="373" t="s">
        <v>654</v>
      </c>
      <c r="B132" s="373"/>
      <c r="C132" s="373"/>
      <c r="D132" s="373"/>
      <c r="E132" s="373"/>
      <c r="F132" s="373"/>
      <c r="G132" s="373"/>
      <c r="H132" s="373"/>
      <c r="I132" s="373"/>
    </row>
    <row r="133" spans="1:9" ht="24" customHeight="1" x14ac:dyDescent="0.2">
      <c r="A133" s="373" t="s">
        <v>666</v>
      </c>
      <c r="B133" s="373"/>
      <c r="C133" s="373"/>
      <c r="D133" s="373"/>
      <c r="E133" s="373"/>
      <c r="F133" s="373"/>
      <c r="G133" s="373"/>
      <c r="H133" s="373"/>
      <c r="I133" s="373"/>
    </row>
    <row r="134" spans="1:9" ht="24" customHeight="1" x14ac:dyDescent="0.2">
      <c r="A134" s="373" t="s">
        <v>655</v>
      </c>
      <c r="B134" s="373"/>
      <c r="C134" s="373"/>
      <c r="D134" s="373"/>
      <c r="E134" s="373"/>
      <c r="F134" s="373"/>
      <c r="G134" s="373"/>
      <c r="H134" s="373"/>
      <c r="I134" s="373"/>
    </row>
    <row r="135" spans="1:9" x14ac:dyDescent="0.2">
      <c r="A135" s="126"/>
    </row>
    <row r="136" spans="1:9" x14ac:dyDescent="0.2">
      <c r="A136" s="126"/>
    </row>
    <row r="137" spans="1:9" x14ac:dyDescent="0.2">
      <c r="A137" s="126"/>
    </row>
    <row r="138" spans="1:9" x14ac:dyDescent="0.2">
      <c r="A138" s="126"/>
    </row>
    <row r="139" spans="1:9" x14ac:dyDescent="0.2">
      <c r="A139" s="126"/>
    </row>
    <row r="140" spans="1:9" x14ac:dyDescent="0.2">
      <c r="A140" s="126"/>
    </row>
    <row r="141" spans="1:9" x14ac:dyDescent="0.2">
      <c r="A141" s="126"/>
    </row>
    <row r="142" spans="1:9" x14ac:dyDescent="0.2">
      <c r="A142" s="126"/>
    </row>
  </sheetData>
  <mergeCells count="62">
    <mergeCell ref="A18:I18"/>
    <mergeCell ref="A20:I20"/>
    <mergeCell ref="A21:I21"/>
    <mergeCell ref="A22:I22"/>
    <mergeCell ref="A23:I23"/>
    <mergeCell ref="A13:I13"/>
    <mergeCell ref="A14:I14"/>
    <mergeCell ref="A15:I15"/>
    <mergeCell ref="A16:I16"/>
    <mergeCell ref="A17:I17"/>
    <mergeCell ref="A2:I2"/>
    <mergeCell ref="A3:I3"/>
    <mergeCell ref="A5:I5"/>
    <mergeCell ref="A9:I9"/>
    <mergeCell ref="A11:I11"/>
    <mergeCell ref="A24:I24"/>
    <mergeCell ref="A25:I25"/>
    <mergeCell ref="A26:I26"/>
    <mergeCell ref="A28:I28"/>
    <mergeCell ref="A29:I29"/>
    <mergeCell ref="A30:I30"/>
    <mergeCell ref="A32:I32"/>
    <mergeCell ref="A33:I33"/>
    <mergeCell ref="A35:I35"/>
    <mergeCell ref="A36:I36"/>
    <mergeCell ref="A38:I38"/>
    <mergeCell ref="A39:I39"/>
    <mergeCell ref="A41:I41"/>
    <mergeCell ref="A42:I42"/>
    <mergeCell ref="A44:I44"/>
    <mergeCell ref="A45:I45"/>
    <mergeCell ref="A46:I46"/>
    <mergeCell ref="A48:I48"/>
    <mergeCell ref="A49:I49"/>
    <mergeCell ref="A50:I50"/>
    <mergeCell ref="A52:I52"/>
    <mergeCell ref="A62:I62"/>
    <mergeCell ref="A63:I63"/>
    <mergeCell ref="A64:I64"/>
    <mergeCell ref="A66:I66"/>
    <mergeCell ref="A67:I67"/>
    <mergeCell ref="A69:I69"/>
    <mergeCell ref="A70:I70"/>
    <mergeCell ref="B71:C71"/>
    <mergeCell ref="D73:E73"/>
    <mergeCell ref="A112:I112"/>
    <mergeCell ref="A113:I113"/>
    <mergeCell ref="A115:I115"/>
    <mergeCell ref="A116:I116"/>
    <mergeCell ref="A118:I118"/>
    <mergeCell ref="A119:I119"/>
    <mergeCell ref="A121:I121"/>
    <mergeCell ref="A122:I122"/>
    <mergeCell ref="A124:I124"/>
    <mergeCell ref="A125:I125"/>
    <mergeCell ref="A133:I133"/>
    <mergeCell ref="A134:I134"/>
    <mergeCell ref="A128:I128"/>
    <mergeCell ref="A129:I129"/>
    <mergeCell ref="A130:I130"/>
    <mergeCell ref="A131:I131"/>
    <mergeCell ref="A132:I132"/>
  </mergeCells>
  <hyperlinks>
    <hyperlink ref="A119" r:id="rId1" display="http://www.molgroup.info/" xr:uid="{F59BD329-58A0-4DA3-9DF8-531856AC3313}"/>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terms/"/>
    <ds:schemaRef ds:uri="http://schemas.openxmlformats.org/package/2006/metadata/core-properties"/>
    <ds:schemaRef ds:uri="2090b57c-2e4d-4ed9-b313-510fc704fe75"/>
    <ds:schemaRef ds:uri="http://schemas.microsoft.com/office/2006/metadata/properties"/>
    <ds:schemaRef ds:uri="http://purl.org/dc/elements/1.1/"/>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2023-02-15T22:00:55Z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