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vojnovi\Documents\IR\Investor Relations\FLASH REPORT\2025\2025 Q4\Objave materijali\ZSE\"/>
    </mc:Choice>
  </mc:AlternateContent>
  <xr:revisionPtr revIDLastSave="0" documentId="8_{7E49451A-86E6-40F8-8B4C-3BBC4DF38F2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910" yWindow="2520" windowWidth="29020" windowHeight="1570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19" l="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K91" i="19"/>
  <c r="I91" i="19"/>
  <c r="I90" i="19" s="1"/>
  <c r="H91" i="19"/>
  <c r="H90" i="19" s="1"/>
  <c r="I85" i="18"/>
  <c r="H85" i="18"/>
  <c r="H91" i="18"/>
  <c r="I91" i="18"/>
  <c r="W39" i="22" l="1"/>
  <c r="W59" i="22" s="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<sst xmlns="http://schemas.openxmlformats.org/spreadsheetml/2006/main" count="661" uniqueCount="633">
  <si>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</si>
  <si>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</si>
  <si>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</si>
  <si>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</si>
  <si>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</si>
  <si>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</si>
  <si>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</si>
  <si>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</si>
  <si>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</si>
  <si>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</si>
  <si>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</si>
  <si>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</si>
  <si>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</si>
  <si>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</si>
  <si>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</si>
  <si>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</si>
  <si>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</si>
  <si>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</si>
  <si>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</si>
  <si>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</si>
  <si>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</si>
  <si>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</si>
  <si>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</si>
  <si>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</si>
  <si>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</si>
  <si>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</si>
  <si>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</si>
  <si>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</si>
  <si>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</si>
  <si>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</si>
  <si>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</si>
  <si>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</si>
  <si>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</si>
  <si>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</si>
  <si>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</si>
  <si>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</si>
  <si>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</si>
  <si>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</si>
  <si>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</si>
  <si>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</si>
  <si>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</si>
  <si>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</si>
  <si>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</si>
  <si>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</si>
  <si>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</si>
  <si>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</si>
  <si>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</si>
  <si>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</si>
  <si>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</si>
  <si>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</si>
  <si>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</si>
  <si>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</si>
  <si>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</si>
  <si>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</si>
  <si>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</si>
  <si>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</si>
  <si>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</si>
  <si>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</si>
  <si>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</si>
  <si>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</si>
  <si>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</si>
  <si>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</si>
  <si>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</si>
  <si>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</si>
  <si>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</si>
  <si>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</si>
  <si>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</si>
  <si>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</si>
  <si>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</si>
  <si>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</si>
  <si>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</si>
  <si>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</si>
  <si>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</si>
  <si>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</si>
  <si>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</si>
  <si>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</si>
  <si>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</si>
  <si>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</si>
  <si>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</si>
  <si>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</si>
  <si>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</si>
  <si>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</si>
  <si>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</si>
  <si>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</si>
  <si>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</si>
  <si>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</si>
  <si>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</si>
  <si>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</si>
  <si>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</si>
  <si>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</si>
  <si>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</si>
  <si>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</si>
  <si>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</si>
  <si>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</si>
  <si>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</si>
  <si>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</si>
  <si>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</si>
  <si>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</si>
  <si>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</si>
  <si>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</si>
  <si>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</si>
  <si>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</si>
  <si>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</si>
  <si>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</si>
  <si>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</si>
  <si>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</si>
  <si>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</si>
  <si>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</si>
  <si>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</si>
  <si>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</si>
  <si>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</si>
  <si>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</si>
  <si>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</si>
  <si>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</si>
  <si>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</si>
  <si>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</si>
  <si>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</si>
  <si>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</si>
  <si>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</si>
  <si>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</si>
  <si>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</si>
  <si>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</si>
  <si>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</si>
  <si>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</si>
  <si>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</si>
  <si>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</si>
  <si>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</si>
  <si>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</si>
  <si>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</si>
  <si>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</si>
  <si>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</si>
  <si>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</si>
  <si>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</si>
  <si>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</si>
  <si>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</si>
  <si>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</si>
  <si>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</si>
  <si>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</si>
  <si>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</si>
  <si>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</si>
  <si>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</si>
  <si>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</si>
  <si>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</si>
  <si>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</si>
  <si>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</si>
  <si>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</si>
  <si>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</si>
  <si>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</si>
  <si>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</si>
  <si>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</si>
  <si>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</si>
  <si>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</si>
  <si>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</si>
  <si>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</si>
  <si>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</si>
  <si>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</si>
  <si>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</si>
  <si>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</si>
  <si>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</si>
  <si>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</si>
  <si>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</si>
  <si>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</si>
  <si>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</si>
  <si>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</si>
  <si>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</si>
  <si>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</si>
  <si>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</si>
  <si>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</si>
  <si>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</si>
  <si>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</si>
  <si>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</si>
  <si>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</si>
  <si>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</si>
  <si>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</si>
  <si>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</si>
  <si>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</si>
  <si>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</si>
  <si>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</si>
  <si>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</si>
  <si>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</si>
  <si>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</si>
  <si>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</si>
  <si>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</si>
  <si>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</si>
  <si>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</si>
  <si>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</si>
  <si>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</si>
  <si>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</si>
  <si>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</si>
  <si>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</si>
  <si>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</si>
  <si>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</si>
  <si>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</si>
  <si>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</si>
  <si>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</si>
  <si>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</si>
  <si>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</si>
  <si>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</si>
  <si>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</si>
  <si>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</si>
  <si>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</si>
  <si>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</si>
  <si>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</si>
  <si>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</si>
  <si>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</si>
  <si>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</si>
  <si>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</si>
  <si>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</si>
  <si>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</si>
  <si>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</si>
  <si>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</si>
  <si>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</si>
  <si>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</si>
  <si>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</si>
  <si>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</si>
  <si>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</si>
  <si>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</si>
  <si>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</si>
  <si>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</si>
  <si>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</si>
  <si>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</si>
  <si>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</si>
  <si>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</si>
  <si>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</si>
  <si>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</si>
  <si>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</si>
  <si>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</si>
  <si>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</si>
  <si>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</si>
  <si>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</si>
  <si>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</si>
  <si>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</si>
  <si>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</si>
  <si>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</si>
  <si>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</si>
  <si>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</si>
  <si>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</si>
  <si>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</si>
  <si>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</si>
  <si>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</si>
  <si>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</si>
  <si>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</si>
  <si>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</si>
  <si>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</si>
  <si>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</si>
  <si>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</si>
  <si>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</si>
  <si>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</si>
  <si>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</si>
  <si>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</si>
  <si>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</si>
  <si>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</si>
  <si>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</si>
  <si>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</si>
  <si>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</si>
  <si>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</si>
  <si>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</si>
  <si>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</si>
  <si>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</si>
  <si>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</si>
  <si>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</si>
  <si>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</si>
  <si>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</si>
  <si>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</si>
  <si>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</si>
  <si>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</si>
  <si>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</si>
  <si>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</si>
  <si>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</si>
  <si>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</si>
  <si>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</si>
  <si>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</si>
  <si>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</si>
  <si>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</si>
  <si>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</si>
  <si>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</si>
  <si>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</si>
  <si>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</si>
  <si>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</si>
  <si>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</si>
  <si>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</si>
  <si>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</si>
  <si>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</si>
  <si>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</si>
  <si>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</si>
  <si>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</si>
  <si>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</si>
  <si>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</si>
  <si>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</si>
  <si>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</si>
  <si>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</si>
  <si>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</si>
  <si>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</si>
  <si>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</si>
  <si>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</si>
  <si>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</si>
  <si>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</si>
  <si>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</si>
  <si>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</si>
  <si>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</si>
  <si>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</si>
  <si>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</si>
  <si>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</si>
  <si>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</si>
  <si>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</si>
  <si>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</si>
  <si>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</si>
  <si>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</si>
  <si>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</si>
  <si>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</si>
  <si>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</si>
  <si>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</si>
  <si>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</si>
  <si>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</si>
  <si>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</si>
  <si>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</si>
  <si>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</si>
  <si>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</si>
  <si>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</si>
  <si>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</si>
  <si>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</si>
  <si>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</si>
  <si>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</si>
  <si>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</si>
  <si>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</si>
  <si>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</si>
  <si>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</si>
  <si>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</si>
  <si>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</si>
  <si>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</si>
  <si>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</si>
  <si>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</si>
  <si>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</si>
  <si>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</si>
  <si>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</si>
  <si>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</si>
  <si>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</si>
  <si>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</si>
  <si>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</si>
  <si>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</si>
  <si>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</si>
  <si>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</si>
  <si>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</si>
  <si>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</si>
  <si>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</si>
  <si>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</si>
  <si>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</si>
  <si>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</si>
  <si>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</si>
  <si>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</si>
  <si>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</si>
  <si>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</si>
  <si>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</si>
  <si>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</si>
  <si>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</si>
  <si>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</si>
  <si>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</si>
  <si>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</si>
  <si>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</si>
  <si>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</si>
  <si>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</si>
  <si>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</si>
  <si>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</si>
  <si>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</si>
  <si>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</si>
  <si>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</si>
  <si>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</si>
  <si>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</si>
  <si>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</si>
  <si>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</si>
  <si>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</si>
  <si>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</si>
  <si>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</si>
  <si>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</si>
  <si>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</si>
  <si>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</si>
  <si>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</si>
  <si>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</si>
  <si>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</si>
  <si>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</si>
  <si>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</si>
  <si>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</si>
  <si>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</si>
  <si>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</si>
  <si>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</si>
  <si>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</si>
  <si>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</si>
  <si>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</si>
  <si>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</si>
  <si>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</si>
  <si>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</si>
  <si>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</si>
  <si>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</si>
  <si>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</si>
  <si>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</si>
  <si>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</si>
  <si>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</si>
  <si>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</si>
  <si>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</si>
  <si>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</si>
  <si>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</si>
  <si>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</si>
  <si>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</si>
  <si>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</si>
  <si>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</si>
  <si>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</si>
  <si>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</si>
  <si>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</si>
  <si>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</si>
  <si>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</si>
  <si>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</si>
  <si>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</si>
  <si>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</si>
  <si>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</si>
  <si>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</si>
  <si>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</si>
  <si>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</si>
  <si>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</si>
  <si>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</si>
  <si>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</si>
  <si>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</si>
  <si>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</si>
  <si>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</si>
  <si>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</si>
  <si>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</si>
  <si>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</si>
  <si>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</si>
  <si>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</si>
  <si>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</si>
  <si>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</si>
  <si>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</si>
  <si>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</si>
  <si>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</si>
  <si>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</si>
  <si>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</si>
  <si>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</si>
  <si>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</si>
  <si>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</si>
  <si>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</si>
  <si>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</si>
  <si>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</si>
  <si>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</si>
  <si>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</si>
  <si>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</si>
  <si>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</si>
  <si>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</si>
  <si>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</si>
  <si>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</si>
  <si>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</si>
  <si>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</si>
  <si>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</si>
  <si>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</si>
  <si>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</si>
  <si>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</si>
  <si>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</si>
  <si>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</si>
  <si>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</si>
  <si>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</si>
  <si>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</si>
  <si>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</si>
  <si>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</si>
  <si>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</si>
  <si>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</si>
  <si>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</si>
  <si>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</si>
  <si>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</si>
  <si>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</si>
  <si>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</si>
  <si>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</si>
  <si>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</si>
  <si>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</si>
  <si>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</si>
  <si>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</si>
  <si>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</si>
  <si>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</si>
  <si>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</si>
  <si>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</si>
  <si>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</si>
  <si>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</si>
  <si>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</si>
  <si>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</si>
  <si>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</si>
  <si>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</si>
  <si>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</si>
  <si>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</si>
  <si>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</si>
  <si>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</si>
  <si>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</si>
  <si>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</si>
  <si>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</si>
  <si>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</si>
  <si>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</si>
  <si>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</si>
  <si>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</si>
  <si>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</si>
  <si>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</si>
  <si>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</si>
  <si>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</si>
  <si>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</si>
  <si>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</si>
  <si>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03586243</t>
  </si>
  <si>
    <t>HR</t>
  </si>
  <si>
    <t>080000604</t>
  </si>
  <si>
    <t>27759560625</t>
  </si>
  <si>
    <t>2560</t>
  </si>
  <si>
    <t>213800RUSOIJPJD19H13</t>
  </si>
  <si>
    <t>INA-Industrija nafte, d.d.</t>
  </si>
  <si>
    <t>Zagreb</t>
  </si>
  <si>
    <t>Avenija Većeslava Holjevca 10</t>
  </si>
  <si>
    <t>investitori@ina.hr</t>
  </si>
  <si>
    <t>www.ina.hr</t>
  </si>
  <si>
    <t>Hostin d.o.o. Zagreb</t>
  </si>
  <si>
    <t>Croatia, Zagreb, Avenija V. Holjevca 10</t>
  </si>
  <si>
    <t>080114782</t>
  </si>
  <si>
    <t>INA Maziva d.o.o. Zagreb</t>
  </si>
  <si>
    <t>Croatia, Zagreb, Radnička cesta 175</t>
  </si>
  <si>
    <t>080422876</t>
  </si>
  <si>
    <t>Croplin d.o.o. Zagreb</t>
  </si>
  <si>
    <t>'080251104</t>
  </si>
  <si>
    <t>TOP Računovodstvo Servisi d.o.o. Zagreb</t>
  </si>
  <si>
    <t>Croatia, Zagreb,  Ulica grada Vukovara 18</t>
  </si>
  <si>
    <t>INA Maloprodajni servisi d.o.o. Zagreb</t>
  </si>
  <si>
    <t>080845208</t>
  </si>
  <si>
    <t xml:space="preserve">INA VATROGASNI SERVISI d.o.o. </t>
  </si>
  <si>
    <t>Croatia, Sisak, Ante Kovačića 1</t>
  </si>
  <si>
    <t>62233903176</t>
  </si>
  <si>
    <t>INA Slovenija d.o.o. Ljubljana</t>
  </si>
  <si>
    <t>Slovenia, Ljubljana, Kotnikova ulica 5</t>
  </si>
  <si>
    <t>INA - CRNA GORA d.o.o. Podgorica</t>
  </si>
  <si>
    <t>Montenegro,  Podgorica, Oktoih 2</t>
  </si>
  <si>
    <t>5-0098230/25</t>
  </si>
  <si>
    <t>Adriagas S.r.l.</t>
  </si>
  <si>
    <t>Italy, Milano, Via G. Mengoni 4</t>
  </si>
  <si>
    <t>INA d.o.o. Beograd</t>
  </si>
  <si>
    <t>Serbia, Beograd, Đorđa Stanojevića 14</t>
  </si>
  <si>
    <t>HOLDINA d.o.o. Sarajevo</t>
  </si>
  <si>
    <t>Bosnia &amp; Herzegovina, Sarajevo, Ulica Azize Šaćirbegović 4b</t>
  </si>
  <si>
    <t>65-01-0857-08</t>
  </si>
  <si>
    <t xml:space="preserve">ENERGOPETROL d.d. Sarajevo   </t>
  </si>
  <si>
    <t>1-21070</t>
  </si>
  <si>
    <t>INA-KOSOVO d.o.o. Pristina</t>
  </si>
  <si>
    <t>Kosovo, Pristina,Ulpiana "Bulevardi Deshmoret e Kombi"t, br.7</t>
  </si>
  <si>
    <t xml:space="preserve">INA Industrijski servisi d.o.o. </t>
  </si>
  <si>
    <t>Croatia, Zagreb, Savska cesta 41</t>
  </si>
  <si>
    <t>081286224</t>
  </si>
  <si>
    <t>STSI - Integrirani tehnički servisi d.o.o.</t>
  </si>
  <si>
    <t>Croatia, Zagreb, Lovinčićeva 4</t>
  </si>
  <si>
    <t>080415124</t>
  </si>
  <si>
    <t>Plavi tim d.o.o. Zagreb</t>
  </si>
  <si>
    <t>Crosco, naftni servisi, d.o.o.</t>
  </si>
  <si>
    <t>Croatia, Zagreb,  Avenija V. Holjevca 10</t>
  </si>
  <si>
    <t>080114508</t>
  </si>
  <si>
    <t>Crosco S.A.DE.C.V.</t>
  </si>
  <si>
    <t>Mexico,Ciudad del Carmen,38141 Departmento 5 Santa Margarita cd del Carmen Campeche</t>
  </si>
  <si>
    <t>Crosco Ukraine LLC.</t>
  </si>
  <si>
    <t>Ukraine, Kyev, Krakivska St15/17</t>
  </si>
  <si>
    <t>Rotary Zrt.</t>
  </si>
  <si>
    <t>Hungary, Nagykanizsa,Erzsebat ter22.pp/po box351</t>
  </si>
  <si>
    <t>20-10-040105</t>
  </si>
  <si>
    <t>Yes</t>
  </si>
  <si>
    <t>TOP Računovodstvo Servisi d.o.o.;  INA Group member</t>
  </si>
  <si>
    <t>Bogunović Katarina</t>
  </si>
  <si>
    <t>091 495 7802</t>
  </si>
  <si>
    <t>katarina.bogunovic@trs.ina.hr</t>
  </si>
  <si>
    <t>Deloitte d.o.o.</t>
  </si>
  <si>
    <t>Goran Končar</t>
  </si>
  <si>
    <t>KD</t>
  </si>
  <si>
    <t>RN</t>
  </si>
  <si>
    <t>balance as at 31.12.2025</t>
  </si>
  <si>
    <t>Submitter:INA-Industrija nafte, d.d.</t>
  </si>
  <si>
    <t>for the period 1.1.2025 to 31.12.2025</t>
  </si>
  <si>
    <t>Submitter: INA-Industrija nafte, d.d.</t>
  </si>
  <si>
    <t>0</t>
  </si>
  <si>
    <t>NOTES TO FINANCIAL STATEMENTS - TFI</t>
  </si>
  <si>
    <t>(drawn up for quarterly reporting periods)</t>
  </si>
  <si>
    <t>Name of the issuer: INA-Industrija nafte, d.d.</t>
  </si>
  <si>
    <t>Personal identification number (OIB): 27759560625</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</si>
  <si>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</si>
  <si>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</si>
  <si>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</si>
  <si>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</si>
  <si>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</si>
  <si>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 xml:space="preserve">e) other comments prescribed by IAS 34 - Interim financial reporting      </t>
  </si>
  <si>
    <t>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</si>
  <si>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</si>
  <si>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Issuer’s name: INA - Industrija nafte, d.d.</t>
  </si>
  <si>
    <t>Registered office (address): Avenija Većeslava Holjevca 10, 10000 Zagreb</t>
  </si>
  <si>
    <t>Legal form: Public Limited Company</t>
  </si>
  <si>
    <t>Country of establishment: Republic of Croatia</t>
  </si>
  <si>
    <t>Entity’s registration number: 3586243</t>
  </si>
  <si>
    <t>2. adopted accounting policies (only an indication of whether there has been a change from the previous period)</t>
  </si>
  <si>
    <t>The principal accounting policies applied in the preparation of consolidated financial statements are International Financial Reporting Standards and INA Group Accounting Policies and Procedures. These policies have been consistently applied to all the years presented, unless otherwise stated.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</si>
  <si>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</si>
  <si>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</si>
  <si>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</si>
  <si>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INA Group have no debts maturing after more than five years or debts covered by pledges.</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</si>
  <si>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</si>
  <si>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</si>
  <si>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</si>
  <si>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The reason for the increase deferred tax of INA Group is largely due to the tax unrecognition of the  value adjustment of  assets, as well as provisions.</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</si>
  <si>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</si>
  <si>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 xml:space="preserve">10. the number and the nominal value or, in the absence of a nominal value, the accounting par </t>
  </si>
  <si>
    <t>The share capital of the company consists of 10 million approved and issued shares with a nominal value of EUR 120,00. Each share carries one vote and is entitled to dividends.</t>
  </si>
  <si>
    <t xml:space="preserve">11. the existence of any participation certificates, convertible debentures, warrants, options or similar securities or rights, with an indication of their number and the rights they confer    </t>
  </si>
  <si>
    <t>Described facts and circumstances are not applicable for INA Group financial statements.</t>
  </si>
  <si>
    <t xml:space="preserve">12. the name, registered office and legal form of each of the undertakings of which the undertaking is a member having unlimited liability   </t>
  </si>
  <si>
    <t xml:space="preserve">A detailed overview of INA Group's share in ownership and voting rights is presented as follows:  </t>
  </si>
  <si>
    <t xml:space="preserve">13. the name and registered office of the undertaking which draws up the consolidated financial statements of the largest group of undertakings of which the undertaking forms part as a controlled group member                      </t>
  </si>
  <si>
    <t>The company MOL Nyrt, (Hungary, Dombóvári út 28., 1117 Budimpešta) prepares the consolidated financial statements for the larger Group of companies, in which INA, d.d. and INA Group are included as a MOL Group subsidiaries.</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</si>
  <si>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</si>
  <si>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</si>
  <si>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Consolidated financial statements of MOL Group are available on MOL official web page: www.molgroup.info</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</si>
  <si>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</si>
  <si>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</si>
  <si>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ADDITIONALLY</t>
  </si>
  <si>
    <t>Line of   Income from the use of own products, goods and services, AOP004, in the amount of EUR 11,2 million in Q1 2023 (Q4 2022: EUR 11 million) reduces the total expenses of the period in the Flash Report.</t>
  </si>
  <si>
    <t>Reporting period: 31 December 2025</t>
  </si>
  <si>
    <t>The total value of guarantees undertaken to third parties is contractually EUR 92 million, which is the maximum amount the Group is exposed to. In the event of default, the terms of the contract contain a maximum compensation payment to the unrelated party. Based on expectations at the end of the reporting period, the Group considers that no liability is expected to arise. The contractual maturity is based on the earliest date on which the Group may be required to pay.</t>
  </si>
  <si>
    <t>Certain items of income and expense of exceptional size or occurrence, such as revenue from contracts with customers, depreciation and impairment of assets (net), staff costs, value adjustments (net), provisions for costs and risks (net), financial income, financial expenses , share in profit in associated companies accounted using equity method, (income) / cost of income tax, basic and diluted (loss) / profit per share are presented in the Flash Report of INA Group and INA, d.d. for the period ended 31 December 2025.</t>
  </si>
  <si>
    <t>Capitalised internal labour are all direct staff cost that can be identified or associated with and are properly allocable to the construction, modification, or installation of specific items of capital assets and, as such can be amortized. In  December 2025. INA Group  capitalise internal labour in EUR 5,7 million.</t>
  </si>
  <si>
    <r>
      <t>At 31 December 2025, the staff cost includes cost of net salaries in the amount of EUR 172,4</t>
    </r>
    <r>
      <rPr>
        <b/>
        <sz val="9"/>
        <rFont val="Calibri"/>
        <family val="2"/>
        <charset val="238"/>
      </rPr>
      <t xml:space="preserve"> </t>
    </r>
    <r>
      <rPr>
        <sz val="9"/>
        <rFont val="Calibri"/>
        <family val="2"/>
        <charset val="238"/>
      </rPr>
      <t xml:space="preserve">million, cost of tax in amount of EUR 65 million and contributions for pension and health insurance in the amount EUR 34,8 million, and other payroll related costs. </t>
    </r>
  </si>
  <si>
    <t>A detailed overview of INA Group's share in ownership and voting rights is presented in Annual Financial Statements of INA Group  for the year ended 31 December 2025.:</t>
  </si>
  <si>
    <t>Share and issued and fully paid capital of INA, d.d. makes a total amount of EUR 1.200.000.000,00 at 31 December 2025.</t>
  </si>
  <si>
    <t>Line of Income from the use of own products, goods and services, AOP004, in the amount of EUR 66,6 million in  2025 ( 2024: EUR 48 million) reduces the total expenses of the period in the Flash Report.</t>
  </si>
  <si>
    <t xml:space="preserve">Line of Depreciation, amortization and impairment (net) in Annual financial statements of INA Group and INA d.d. for the period ended 31 December 2025 is equal of sum of two lines amortization and value adjustments fixed assets other than financial assets in sheet PL. </t>
  </si>
  <si>
    <t>Line Staff cost in Flash Report of INA Group for the period ended 31 December 2025 includes other cost besides net salaries and tax. These other costs are presented in line other cost in sheet PL.</t>
  </si>
  <si>
    <t>Line Right-of-use asset in Flash Report of INA Group in amount of EUR 73,9 million at 31 Decemberr 2025 and EUR 37.9 million at 2024 is presented in group II. of tangible assets in accordance with class of asset in sheet BS.</t>
  </si>
  <si>
    <t>Prepayments for Property, plant and equipment and intangible assets are presented in line Other non current asset  of Flash Report of INA Group for the period ended 31 December 2025 (in 2024 EUR 37.4 million, and  2025 EUR 21,4 million) while in TFI_POD is presented in line AOP007 and AOP016.</t>
  </si>
  <si>
    <t>Line of short-term Provision and line of short-term Employee benefit obligation in Flash Report of INA Group for the period ended 31 December 2025 are presented together  AOP124 Accruals and Deffered income in sheet BS, in amount of EUR 60.4 million.</t>
  </si>
  <si>
    <t>INA Group deferred tax balance on 31 December 2025 was EUR 116.9  million compared to EUR 108.2 million on 31 December 2024, which represents increase by EUR 8.7 million.</t>
  </si>
  <si>
    <t>Data of effect of last updated version of INA Group Accounting Policies and Procedures is December 2025 .</t>
  </si>
  <si>
    <t>During  2025, the average number of employees of the INA Group was 9,402 ( 2024: 9,533 employees).</t>
  </si>
  <si>
    <t>After the reporting date, the Company received a Tax resolution from the Ministry of Finance, Tax Administration, issued on 10 February 2026, concluding the corporate income tax audit for the period from 1 January 2020 to 31 December 2021 and the VAT audit for the period from 1 January to 31 December 2021. The tax audit identified additional tax liabilities in the total amount of EUR 22 million and related default interest of EUR 4.9 million, calculated up to the date of issuance of the Tax Audit Report. The Company intends to file an appeal against the tax resolution within the prescribed statutory 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</si>
</sst>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9"/>
      <name val="Calibri"/>
      <family val="2"/>
      <charset val="238"/>
    </font>
    <font>
      <b/>
      <sz val="9"/>
      <name val="Calibri"/>
      <family val="2"/>
      <charset val="238"/>
    </font>
    <font>
      <u/>
      <sz val="9"/>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4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6" fillId="11" borderId="0" xfId="4" applyFont="1" applyFill="1" applyAlignment="1">
      <alignment vertical="top" wrapText="1"/>
    </xf>
    <xf numFmtId="0" fontId="4" fillId="12" borderId="50" xfId="4" applyFont="1" applyFill="1" applyBorder="1" applyAlignment="1" applyProtection="1">
      <alignment horizontal="center" vertical="center"/>
      <protection locked="0"/>
    </xf>
    <xf numFmtId="0" fontId="16" fillId="12" borderId="52" xfId="4" applyFont="1" applyFill="1" applyBorder="1" applyAlignment="1" applyProtection="1">
      <alignment horizontal="center" vertical="center"/>
      <protection locked="0"/>
    </xf>
    <xf numFmtId="0" fontId="41" fillId="0" borderId="0" xfId="0" applyFont="1" applyAlignment="1">
      <alignment vertical="center"/>
    </xf>
    <xf numFmtId="0" fontId="41" fillId="0" borderId="0" xfId="0" applyFont="1" applyAlignment="1">
      <alignment horizontal="justify" vertical="center"/>
    </xf>
    <xf numFmtId="0" fontId="42" fillId="0" borderId="0" xfId="0" applyFont="1" applyAlignment="1">
      <alignment horizontal="justify" vertical="center"/>
    </xf>
    <xf numFmtId="0" fontId="6" fillId="0" borderId="0" xfId="0" applyFont="1"/>
    <xf numFmtId="0" fontId="4" fillId="0" borderId="0" xfId="0" applyFont="1"/>
    <xf numFmtId="0" fontId="43" fillId="0" borderId="0" xfId="5" applyFont="1" applyFill="1" applyAlignment="1">
      <alignment horizontal="justify" vertical="center"/>
    </xf>
    <xf numFmtId="0" fontId="41" fillId="0" borderId="0" xfId="0" applyFont="1" applyAlignment="1">
      <alignment horizontal="justify" vertical="center" wrapText="1"/>
    </xf>
    <xf numFmtId="0" fontId="5"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16" fillId="12" borderId="49" xfId="0" applyFont="1" applyFill="1" applyBorder="1" applyAlignment="1" applyProtection="1">
      <alignment horizontal="right" vertical="center"/>
      <protection locked="0"/>
    </xf>
    <xf numFmtId="0" fontId="16" fillId="12" borderId="51" xfId="0" applyFont="1" applyFill="1" applyBorder="1" applyAlignment="1" applyProtection="1">
      <alignment horizontal="right" vertical="center"/>
      <protection locked="0"/>
    </xf>
    <xf numFmtId="0" fontId="16" fillId="12" borderId="50" xfId="0" applyFont="1" applyFill="1" applyBorder="1" applyAlignment="1" applyProtection="1">
      <alignment horizontal="right" vertical="center"/>
      <protection locked="0"/>
    </xf>
    <xf numFmtId="0" fontId="26" fillId="11" borderId="0" xfId="4" applyFont="1" applyFill="1" applyAlignment="1">
      <alignment vertical="top" wrapText="1"/>
    </xf>
    <xf numFmtId="0" fontId="16" fillId="12" borderId="49" xfId="4" applyFont="1" applyFill="1" applyBorder="1" applyAlignment="1" applyProtection="1">
      <alignment horizontal="right" vertical="center"/>
      <protection locked="0"/>
    </xf>
    <xf numFmtId="0" fontId="16" fillId="12" borderId="51" xfId="4" applyFont="1" applyFill="1" applyBorder="1" applyAlignment="1" applyProtection="1">
      <alignment horizontal="right" vertical="center"/>
      <protection locked="0"/>
    </xf>
    <xf numFmtId="0" fontId="16" fillId="12" borderId="50" xfId="4" applyFont="1" applyFill="1" applyBorder="1" applyAlignment="1" applyProtection="1">
      <alignment horizontal="right" vertical="center"/>
      <protection locked="0"/>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Alignment="1">
      <alignment vertical="top"/>
    </xf>
    <xf numFmtId="0" fontId="16" fillId="12" borderId="49" xfId="0" applyFont="1" applyFill="1" applyBorder="1" applyAlignment="1" applyProtection="1">
      <alignment horizontal="left" vertical="center"/>
      <protection locked="0"/>
    </xf>
    <xf numFmtId="0" fontId="16" fillId="12" borderId="51" xfId="0" applyFont="1" applyFill="1" applyBorder="1" applyAlignment="1" applyProtection="1">
      <alignment horizontal="left" vertical="center"/>
      <protection locked="0"/>
    </xf>
    <xf numFmtId="0" fontId="16" fillId="12" borderId="50" xfId="0" applyFont="1" applyFill="1" applyBorder="1" applyAlignment="1" applyProtection="1">
      <alignment horizontal="left" vertical="center"/>
      <protection locked="0"/>
    </xf>
    <xf numFmtId="0" fontId="4" fillId="0" borderId="49" xfId="4" applyFont="1" applyBorder="1" applyAlignment="1" applyProtection="1">
      <alignment vertical="center"/>
      <protection locked="0"/>
    </xf>
    <xf numFmtId="0" fontId="4" fillId="0" borderId="51" xfId="4" applyFont="1" applyBorder="1" applyAlignment="1" applyProtection="1">
      <alignment vertical="center"/>
      <protection locked="0"/>
    </xf>
    <xf numFmtId="0" fontId="4" fillId="0" borderId="50" xfId="4" applyFont="1" applyBorder="1" applyAlignment="1" applyProtection="1">
      <alignment vertical="center"/>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0" borderId="49" xfId="5" applyFill="1" applyBorder="1" applyAlignment="1" applyProtection="1">
      <alignment vertical="center"/>
      <protection locked="0"/>
    </xf>
    <xf numFmtId="0" fontId="5" fillId="0" borderId="51" xfId="4" applyFont="1" applyBorder="1" applyAlignment="1" applyProtection="1">
      <alignment vertical="center"/>
      <protection locked="0"/>
    </xf>
    <xf numFmtId="0" fontId="5" fillId="0" borderId="50" xfId="4" applyFont="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41" fillId="0" borderId="0" xfId="0" applyFont="1" applyAlignment="1">
      <alignment horizontal="justify" vertical="center" wrapText="1"/>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7E4CED11-FB48-43C5-A251-2E6A768C5C2D}"/>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43</xdr:row>
      <xdr:rowOff>0</xdr:rowOff>
    </xdr:from>
    <xdr:to>
      <xdr:col>0</xdr:col>
      <xdr:colOff>6305345</xdr:colOff>
      <xdr:row>51</xdr:row>
      <xdr:rowOff>181</xdr:rowOff>
    </xdr:to>
    <xdr:pic>
      <xdr:nvPicPr>
        <xdr:cNvPr id="2" name="Picture 1">
          <a:extLst>
            <a:ext uri="{FF2B5EF4-FFF2-40B4-BE49-F238E27FC236}">
              <a16:creationId xmlns:a16="http://schemas.microsoft.com/office/drawing/2014/main" id="{5DDB81BC-D81F-4D96-898B-6E88131EB3ED}"/>
            </a:ext>
          </a:extLst>
        </xdr:cNvPr>
        <xdr:cNvPicPr>
          <a:picLocks noChangeAspect="1"/>
        </xdr:cNvPicPr>
      </xdr:nvPicPr>
      <xdr:blipFill>
        <a:blip xmlns:r="http://schemas.openxmlformats.org/officeDocument/2006/relationships" r:embed="rId1"/>
        <a:stretch>
          <a:fillRect/>
        </a:stretch>
      </xdr:blipFill>
      <xdr:spPr>
        <a:xfrm>
          <a:off x="295275" y="7934325"/>
          <a:ext cx="6030167" cy="1295581"/>
        </a:xfrm>
        <a:prstGeom prst="rect">
          <a:avLst/>
        </a:prstGeom>
      </xdr:spPr>
    </xdr:pic>
    <xdr:clientData/>
  </xdr:twoCellAnchor>
  <xdr:twoCellAnchor editAs="oneCell">
    <xdr:from>
      <xdr:col>0</xdr:col>
      <xdr:colOff>1088571</xdr:colOff>
      <xdr:row>60</xdr:row>
      <xdr:rowOff>83736</xdr:rowOff>
    </xdr:from>
    <xdr:to>
      <xdr:col>0</xdr:col>
      <xdr:colOff>5442857</xdr:colOff>
      <xdr:row>90</xdr:row>
      <xdr:rowOff>138209</xdr:rowOff>
    </xdr:to>
    <xdr:pic>
      <xdr:nvPicPr>
        <xdr:cNvPr id="6" name="Picture 5">
          <a:extLst>
            <a:ext uri="{FF2B5EF4-FFF2-40B4-BE49-F238E27FC236}">
              <a16:creationId xmlns:a16="http://schemas.microsoft.com/office/drawing/2014/main" id="{4F59A700-4956-DE33-D883-A27B1B8AB9FF}"/>
            </a:ext>
          </a:extLst>
        </xdr:cNvPr>
        <xdr:cNvPicPr>
          <a:picLocks noChangeAspect="1"/>
        </xdr:cNvPicPr>
      </xdr:nvPicPr>
      <xdr:blipFill>
        <a:blip xmlns:r="http://schemas.openxmlformats.org/officeDocument/2006/relationships" r:embed="rId2"/>
        <a:stretch>
          <a:fillRect/>
        </a:stretch>
      </xdr:blipFill>
      <xdr:spPr>
        <a:xfrm>
          <a:off x="1088571" y="10498434"/>
          <a:ext cx="4354286" cy="47646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katarina.bogunovic@trs.ina.hr"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7.bin"/><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1"/>
  <sheetViews>
    <sheetView tabSelected="1" workbookViewId="0">
      <selection activeCell="E9" sqref="E9"/>
    </sheetView>
  </sheetViews>
  <sheetFormatPr defaultColWidth="9.1796875" defaultRowHeight="14.5" x14ac:dyDescent="0.35"/>
  <cols>
    <col min="1" max="8" width="9.1796875" style="62"/>
    <col min="9" max="9" width="15.26953125" style="62" customWidth="1"/>
    <col min="10" max="16384" width="9.1796875" style="62"/>
  </cols>
  <sheetData>
    <row r="1" spans="1:14" ht="15.5" x14ac:dyDescent="0.35">
      <c r="A1" s="131" t="s">
        <v>0</v>
      </c>
      <c r="B1" s="132"/>
      <c r="C1" s="132"/>
      <c r="D1" s="60"/>
      <c r="E1" s="60"/>
      <c r="F1" s="60"/>
      <c r="G1" s="60"/>
      <c r="H1" s="60"/>
      <c r="I1" s="60"/>
      <c r="J1" s="61"/>
    </row>
    <row r="2" spans="1:14" ht="14.5" customHeight="1" x14ac:dyDescent="0.35">
      <c r="A2" s="133" t="s">
        <v>1</v>
      </c>
      <c r="B2" s="134"/>
      <c r="C2" s="134"/>
      <c r="D2" s="134"/>
      <c r="E2" s="134"/>
      <c r="F2" s="134"/>
      <c r="G2" s="134"/>
      <c r="H2" s="134"/>
      <c r="I2" s="134"/>
      <c r="J2" s="135"/>
      <c r="N2" s="107" t="s">
        <v>387</v>
      </c>
    </row>
    <row r="3" spans="1:14" x14ac:dyDescent="0.35">
      <c r="A3" s="63"/>
      <c r="B3" s="64"/>
      <c r="C3" s="64"/>
      <c r="D3" s="64"/>
      <c r="E3" s="64"/>
      <c r="F3" s="64"/>
      <c r="G3" s="64"/>
      <c r="H3" s="64"/>
      <c r="I3" s="64"/>
      <c r="J3" s="65"/>
      <c r="N3" s="107" t="s">
        <v>388</v>
      </c>
    </row>
    <row r="4" spans="1:14" ht="33.65" customHeight="1" x14ac:dyDescent="0.35">
      <c r="A4" s="136" t="s">
        <v>2</v>
      </c>
      <c r="B4" s="137"/>
      <c r="C4" s="137"/>
      <c r="D4" s="137"/>
      <c r="E4" s="138">
        <v>45658</v>
      </c>
      <c r="F4" s="139"/>
      <c r="G4" s="66" t="s">
        <v>3</v>
      </c>
      <c r="H4" s="140">
        <v>46022</v>
      </c>
      <c r="I4" s="141"/>
      <c r="J4" s="67"/>
      <c r="N4" s="107" t="s">
        <v>389</v>
      </c>
    </row>
    <row r="5" spans="1:14" s="68" customFormat="1" ht="10.15" customHeight="1" x14ac:dyDescent="0.35">
      <c r="A5" s="142"/>
      <c r="B5" s="143"/>
      <c r="C5" s="143"/>
      <c r="D5" s="143"/>
      <c r="E5" s="143"/>
      <c r="F5" s="143"/>
      <c r="G5" s="143"/>
      <c r="H5" s="143"/>
      <c r="I5" s="143"/>
      <c r="J5" s="144"/>
      <c r="N5" s="107" t="s">
        <v>390</v>
      </c>
    </row>
    <row r="6" spans="1:14" ht="20.5" customHeight="1" x14ac:dyDescent="0.35">
      <c r="A6" s="69"/>
      <c r="B6" s="70" t="s">
        <v>4</v>
      </c>
      <c r="C6" s="71"/>
      <c r="D6" s="71"/>
      <c r="E6" s="77">
        <v>2025</v>
      </c>
      <c r="F6" s="72"/>
      <c r="G6" s="66"/>
      <c r="H6" s="72"/>
      <c r="I6" s="73"/>
      <c r="J6" s="74"/>
      <c r="N6" s="107"/>
    </row>
    <row r="7" spans="1:14" s="76" customFormat="1" ht="10.9" customHeight="1" x14ac:dyDescent="0.35">
      <c r="A7" s="69"/>
      <c r="B7" s="71"/>
      <c r="C7" s="71"/>
      <c r="D7" s="71"/>
      <c r="E7" s="75"/>
      <c r="F7" s="75"/>
      <c r="G7" s="66"/>
      <c r="H7" s="72"/>
      <c r="I7" s="73"/>
      <c r="J7" s="74"/>
    </row>
    <row r="8" spans="1:14" ht="20.5" customHeight="1" x14ac:dyDescent="0.35">
      <c r="A8" s="69"/>
      <c r="B8" s="70" t="s">
        <v>5</v>
      </c>
      <c r="C8" s="71"/>
      <c r="D8" s="71"/>
      <c r="E8" s="77" t="s">
        <v>390</v>
      </c>
      <c r="F8" s="72"/>
      <c r="G8" s="66"/>
      <c r="H8" s="72"/>
      <c r="I8" s="73"/>
      <c r="J8" s="74"/>
    </row>
    <row r="9" spans="1:14" s="76" customFormat="1" ht="10.9" customHeight="1" x14ac:dyDescent="0.35">
      <c r="A9" s="69"/>
      <c r="B9" s="71"/>
      <c r="C9" s="71"/>
      <c r="D9" s="71"/>
      <c r="E9" s="75"/>
      <c r="F9" s="75"/>
      <c r="G9" s="66"/>
      <c r="H9" s="75"/>
      <c r="I9" s="78"/>
      <c r="J9" s="74"/>
    </row>
    <row r="10" spans="1:14" ht="37.9" customHeight="1" x14ac:dyDescent="0.35">
      <c r="A10" s="152" t="s">
        <v>6</v>
      </c>
      <c r="B10" s="153"/>
      <c r="C10" s="153"/>
      <c r="D10" s="153"/>
      <c r="E10" s="153"/>
      <c r="F10" s="153"/>
      <c r="G10" s="153"/>
      <c r="H10" s="153"/>
      <c r="I10" s="153"/>
      <c r="J10" s="79"/>
    </row>
    <row r="11" spans="1:14" ht="24.65" customHeight="1" x14ac:dyDescent="0.35">
      <c r="A11" s="154" t="s">
        <v>7</v>
      </c>
      <c r="B11" s="155"/>
      <c r="C11" s="147" t="s">
        <v>500</v>
      </c>
      <c r="D11" s="148"/>
      <c r="E11" s="80"/>
      <c r="F11" s="156" t="s">
        <v>8</v>
      </c>
      <c r="G11" s="146"/>
      <c r="H11" s="157" t="s">
        <v>501</v>
      </c>
      <c r="I11" s="158"/>
      <c r="J11" s="81"/>
    </row>
    <row r="12" spans="1:14" ht="14.5" customHeight="1" x14ac:dyDescent="0.35">
      <c r="A12" s="82"/>
      <c r="B12" s="83"/>
      <c r="C12" s="83"/>
      <c r="D12" s="83"/>
      <c r="E12" s="150"/>
      <c r="F12" s="150"/>
      <c r="G12" s="150"/>
      <c r="H12" s="150"/>
      <c r="I12" s="84"/>
      <c r="J12" s="81"/>
    </row>
    <row r="13" spans="1:14" ht="21" customHeight="1" x14ac:dyDescent="0.35">
      <c r="A13" s="145" t="s">
        <v>9</v>
      </c>
      <c r="B13" s="146"/>
      <c r="C13" s="147" t="s">
        <v>502</v>
      </c>
      <c r="D13" s="148"/>
      <c r="E13" s="149"/>
      <c r="F13" s="150"/>
      <c r="G13" s="150"/>
      <c r="H13" s="150"/>
      <c r="I13" s="84"/>
      <c r="J13" s="81"/>
    </row>
    <row r="14" spans="1:14" ht="10.9" customHeight="1" x14ac:dyDescent="0.35">
      <c r="A14" s="80"/>
      <c r="B14" s="84"/>
      <c r="C14" s="83"/>
      <c r="D14" s="83"/>
      <c r="E14" s="151"/>
      <c r="F14" s="151"/>
      <c r="G14" s="151"/>
      <c r="H14" s="151"/>
      <c r="I14" s="83"/>
      <c r="J14" s="85"/>
    </row>
    <row r="15" spans="1:14" ht="22.9" customHeight="1" x14ac:dyDescent="0.35">
      <c r="A15" s="145" t="s">
        <v>10</v>
      </c>
      <c r="B15" s="146"/>
      <c r="C15" s="147" t="s">
        <v>503</v>
      </c>
      <c r="D15" s="148"/>
      <c r="E15" s="165"/>
      <c r="F15" s="166"/>
      <c r="G15" s="86" t="s">
        <v>11</v>
      </c>
      <c r="H15" s="157" t="s">
        <v>505</v>
      </c>
      <c r="I15" s="158"/>
      <c r="J15" s="87"/>
    </row>
    <row r="16" spans="1:14" ht="10.9" customHeight="1" x14ac:dyDescent="0.35">
      <c r="A16" s="80"/>
      <c r="B16" s="84"/>
      <c r="C16" s="83"/>
      <c r="D16" s="83"/>
      <c r="E16" s="151"/>
      <c r="F16" s="151"/>
      <c r="G16" s="151"/>
      <c r="H16" s="151"/>
      <c r="I16" s="83"/>
      <c r="J16" s="85"/>
    </row>
    <row r="17" spans="1:10" ht="22.9" customHeight="1" x14ac:dyDescent="0.35">
      <c r="A17" s="88"/>
      <c r="B17" s="86" t="s">
        <v>12</v>
      </c>
      <c r="C17" s="147" t="s">
        <v>504</v>
      </c>
      <c r="D17" s="148"/>
      <c r="E17" s="89"/>
      <c r="F17" s="89"/>
      <c r="G17" s="89"/>
      <c r="H17" s="89"/>
      <c r="I17" s="89"/>
      <c r="J17" s="87"/>
    </row>
    <row r="18" spans="1:10" x14ac:dyDescent="0.35">
      <c r="A18" s="159"/>
      <c r="B18" s="160"/>
      <c r="C18" s="151"/>
      <c r="D18" s="151"/>
      <c r="E18" s="151"/>
      <c r="F18" s="151"/>
      <c r="G18" s="151"/>
      <c r="H18" s="151"/>
      <c r="I18" s="83"/>
      <c r="J18" s="85"/>
    </row>
    <row r="19" spans="1:10" x14ac:dyDescent="0.35">
      <c r="A19" s="154" t="s">
        <v>13</v>
      </c>
      <c r="B19" s="161"/>
      <c r="C19" s="162" t="s">
        <v>506</v>
      </c>
      <c r="D19" s="163"/>
      <c r="E19" s="163"/>
      <c r="F19" s="163"/>
      <c r="G19" s="163"/>
      <c r="H19" s="163"/>
      <c r="I19" s="163"/>
      <c r="J19" s="164"/>
    </row>
    <row r="20" spans="1:10" x14ac:dyDescent="0.35">
      <c r="A20" s="82"/>
      <c r="B20" s="83"/>
      <c r="C20" s="90"/>
      <c r="D20" s="83"/>
      <c r="E20" s="151"/>
      <c r="F20" s="151"/>
      <c r="G20" s="151"/>
      <c r="H20" s="151"/>
      <c r="I20" s="83"/>
      <c r="J20" s="85"/>
    </row>
    <row r="21" spans="1:10" x14ac:dyDescent="0.35">
      <c r="A21" s="154" t="s">
        <v>14</v>
      </c>
      <c r="B21" s="161"/>
      <c r="C21" s="157">
        <v>10020</v>
      </c>
      <c r="D21" s="158"/>
      <c r="E21" s="151"/>
      <c r="F21" s="151"/>
      <c r="G21" s="162" t="s">
        <v>507</v>
      </c>
      <c r="H21" s="163"/>
      <c r="I21" s="163"/>
      <c r="J21" s="164"/>
    </row>
    <row r="22" spans="1:10" x14ac:dyDescent="0.35">
      <c r="A22" s="82"/>
      <c r="B22" s="83"/>
      <c r="C22" s="83"/>
      <c r="D22" s="83"/>
      <c r="E22" s="151"/>
      <c r="F22" s="151"/>
      <c r="G22" s="151"/>
      <c r="H22" s="151"/>
      <c r="I22" s="83"/>
      <c r="J22" s="85"/>
    </row>
    <row r="23" spans="1:10" x14ac:dyDescent="0.35">
      <c r="A23" s="154" t="s">
        <v>15</v>
      </c>
      <c r="B23" s="161"/>
      <c r="C23" s="162" t="s">
        <v>508</v>
      </c>
      <c r="D23" s="163"/>
      <c r="E23" s="163"/>
      <c r="F23" s="163"/>
      <c r="G23" s="163"/>
      <c r="H23" s="163"/>
      <c r="I23" s="163"/>
      <c r="J23" s="164"/>
    </row>
    <row r="24" spans="1:10" x14ac:dyDescent="0.35">
      <c r="A24" s="82"/>
      <c r="B24" s="83"/>
      <c r="C24" s="83"/>
      <c r="D24" s="83"/>
      <c r="E24" s="151"/>
      <c r="F24" s="151"/>
      <c r="G24" s="151"/>
      <c r="H24" s="151"/>
      <c r="I24" s="83"/>
      <c r="J24" s="85"/>
    </row>
    <row r="25" spans="1:10" x14ac:dyDescent="0.35">
      <c r="A25" s="154" t="s">
        <v>16</v>
      </c>
      <c r="B25" s="161"/>
      <c r="C25" s="168" t="s">
        <v>509</v>
      </c>
      <c r="D25" s="169"/>
      <c r="E25" s="169"/>
      <c r="F25" s="169"/>
      <c r="G25" s="169"/>
      <c r="H25" s="169"/>
      <c r="I25" s="169"/>
      <c r="J25" s="170"/>
    </row>
    <row r="26" spans="1:10" x14ac:dyDescent="0.35">
      <c r="A26" s="82"/>
      <c r="B26" s="83"/>
      <c r="C26" s="90"/>
      <c r="D26" s="83"/>
      <c r="E26" s="151"/>
      <c r="F26" s="151"/>
      <c r="G26" s="151"/>
      <c r="H26" s="151"/>
      <c r="I26" s="83"/>
      <c r="J26" s="85"/>
    </row>
    <row r="27" spans="1:10" x14ac:dyDescent="0.35">
      <c r="A27" s="154" t="s">
        <v>17</v>
      </c>
      <c r="B27" s="161"/>
      <c r="C27" s="168" t="s">
        <v>510</v>
      </c>
      <c r="D27" s="169"/>
      <c r="E27" s="169"/>
      <c r="F27" s="169"/>
      <c r="G27" s="169"/>
      <c r="H27" s="169"/>
      <c r="I27" s="169"/>
      <c r="J27" s="170"/>
    </row>
    <row r="28" spans="1:10" ht="13.9" customHeight="1" x14ac:dyDescent="0.35">
      <c r="A28" s="82"/>
      <c r="B28" s="83"/>
      <c r="C28" s="90"/>
      <c r="D28" s="83"/>
      <c r="E28" s="151"/>
      <c r="F28" s="151"/>
      <c r="G28" s="151"/>
      <c r="H28" s="151"/>
      <c r="I28" s="83"/>
      <c r="J28" s="85"/>
    </row>
    <row r="29" spans="1:10" ht="22.9" customHeight="1" x14ac:dyDescent="0.35">
      <c r="A29" s="145" t="s">
        <v>18</v>
      </c>
      <c r="B29" s="161"/>
      <c r="C29" s="91">
        <v>9319</v>
      </c>
      <c r="D29" s="92"/>
      <c r="E29" s="167"/>
      <c r="F29" s="167"/>
      <c r="G29" s="167"/>
      <c r="H29" s="167"/>
      <c r="I29" s="93"/>
      <c r="J29" s="94"/>
    </row>
    <row r="30" spans="1:10" x14ac:dyDescent="0.35">
      <c r="A30" s="82"/>
      <c r="B30" s="83"/>
      <c r="C30" s="83"/>
      <c r="D30" s="83"/>
      <c r="E30" s="151"/>
      <c r="F30" s="151"/>
      <c r="G30" s="151"/>
      <c r="H30" s="151"/>
      <c r="I30" s="93"/>
      <c r="J30" s="94"/>
    </row>
    <row r="31" spans="1:10" x14ac:dyDescent="0.35">
      <c r="A31" s="154" t="s">
        <v>19</v>
      </c>
      <c r="B31" s="161"/>
      <c r="C31" s="104" t="s">
        <v>566</v>
      </c>
      <c r="D31" s="171" t="s">
        <v>20</v>
      </c>
      <c r="E31" s="172"/>
      <c r="F31" s="172"/>
      <c r="G31" s="172"/>
      <c r="H31" s="83"/>
      <c r="I31" s="95" t="s">
        <v>21</v>
      </c>
      <c r="J31" s="96" t="s">
        <v>22</v>
      </c>
    </row>
    <row r="32" spans="1:10" x14ac:dyDescent="0.35">
      <c r="A32" s="154"/>
      <c r="B32" s="161"/>
      <c r="C32" s="97"/>
      <c r="D32" s="66"/>
      <c r="E32" s="166"/>
      <c r="F32" s="166"/>
      <c r="G32" s="166"/>
      <c r="H32" s="166"/>
      <c r="I32" s="93"/>
      <c r="J32" s="94"/>
    </row>
    <row r="33" spans="1:10" x14ac:dyDescent="0.35">
      <c r="A33" s="154" t="s">
        <v>23</v>
      </c>
      <c r="B33" s="161"/>
      <c r="C33" s="91" t="s">
        <v>567</v>
      </c>
      <c r="D33" s="171" t="s">
        <v>24</v>
      </c>
      <c r="E33" s="172"/>
      <c r="F33" s="172"/>
      <c r="G33" s="172"/>
      <c r="H33" s="89"/>
      <c r="I33" s="95" t="s">
        <v>25</v>
      </c>
      <c r="J33" s="96" t="s">
        <v>26</v>
      </c>
    </row>
    <row r="34" spans="1:10" x14ac:dyDescent="0.35">
      <c r="A34" s="82"/>
      <c r="B34" s="83"/>
      <c r="C34" s="83"/>
      <c r="D34" s="83"/>
      <c r="E34" s="151"/>
      <c r="F34" s="151"/>
      <c r="G34" s="151"/>
      <c r="H34" s="151"/>
      <c r="I34" s="83"/>
      <c r="J34" s="85"/>
    </row>
    <row r="35" spans="1:10" x14ac:dyDescent="0.35">
      <c r="A35" s="171" t="s">
        <v>27</v>
      </c>
      <c r="B35" s="172"/>
      <c r="C35" s="172"/>
      <c r="D35" s="172"/>
      <c r="E35" s="172" t="s">
        <v>28</v>
      </c>
      <c r="F35" s="172"/>
      <c r="G35" s="172"/>
      <c r="H35" s="172"/>
      <c r="I35" s="172"/>
      <c r="J35" s="98" t="s">
        <v>29</v>
      </c>
    </row>
    <row r="36" spans="1:10" x14ac:dyDescent="0.35">
      <c r="A36" s="82"/>
      <c r="B36" s="83"/>
      <c r="C36" s="83"/>
      <c r="D36" s="83"/>
      <c r="E36" s="151"/>
      <c r="F36" s="151"/>
      <c r="G36" s="151"/>
      <c r="H36" s="151"/>
      <c r="I36" s="83"/>
      <c r="J36" s="94"/>
    </row>
    <row r="37" spans="1:10" x14ac:dyDescent="0.35">
      <c r="A37" s="180" t="s">
        <v>511</v>
      </c>
      <c r="B37" s="181"/>
      <c r="C37" s="181"/>
      <c r="D37" s="181"/>
      <c r="E37" s="180" t="s">
        <v>512</v>
      </c>
      <c r="F37" s="181"/>
      <c r="G37" s="181"/>
      <c r="H37" s="181"/>
      <c r="I37" s="182"/>
      <c r="J37" s="121" t="s">
        <v>513</v>
      </c>
    </row>
    <row r="38" spans="1:10" x14ac:dyDescent="0.35">
      <c r="A38" s="82"/>
      <c r="B38" s="83"/>
      <c r="C38" s="90"/>
      <c r="D38" s="176"/>
      <c r="E38" s="176"/>
      <c r="F38" s="176"/>
      <c r="G38" s="176"/>
      <c r="H38" s="176"/>
      <c r="I38" s="176"/>
      <c r="J38" s="85"/>
    </row>
    <row r="39" spans="1:10" x14ac:dyDescent="0.35">
      <c r="A39" s="180" t="s">
        <v>514</v>
      </c>
      <c r="B39" s="181"/>
      <c r="C39" s="181"/>
      <c r="D39" s="182"/>
      <c r="E39" s="180" t="s">
        <v>515</v>
      </c>
      <c r="F39" s="181"/>
      <c r="G39" s="181"/>
      <c r="H39" s="181"/>
      <c r="I39" s="182"/>
      <c r="J39" s="122" t="s">
        <v>516</v>
      </c>
    </row>
    <row r="40" spans="1:10" x14ac:dyDescent="0.35">
      <c r="A40" s="82"/>
      <c r="B40" s="83"/>
      <c r="C40" s="90"/>
      <c r="D40" s="120"/>
      <c r="E40" s="176"/>
      <c r="F40" s="176"/>
      <c r="G40" s="176"/>
      <c r="H40" s="176"/>
      <c r="I40" s="84"/>
      <c r="J40" s="85"/>
    </row>
    <row r="41" spans="1:10" x14ac:dyDescent="0.35">
      <c r="A41" s="173" t="s">
        <v>517</v>
      </c>
      <c r="B41" s="174"/>
      <c r="C41" s="174"/>
      <c r="D41" s="175"/>
      <c r="E41" s="173" t="s">
        <v>512</v>
      </c>
      <c r="F41" s="174"/>
      <c r="G41" s="174"/>
      <c r="H41" s="174"/>
      <c r="I41" s="175"/>
      <c r="J41" s="122" t="s">
        <v>518</v>
      </c>
    </row>
    <row r="42" spans="1:10" x14ac:dyDescent="0.35">
      <c r="A42" s="82"/>
      <c r="B42" s="83"/>
      <c r="C42" s="90"/>
      <c r="D42" s="120"/>
      <c r="E42" s="176"/>
      <c r="F42" s="176"/>
      <c r="G42" s="176"/>
      <c r="H42" s="176"/>
      <c r="I42" s="84"/>
      <c r="J42" s="85"/>
    </row>
    <row r="43" spans="1:10" x14ac:dyDescent="0.35">
      <c r="A43" s="173" t="s">
        <v>519</v>
      </c>
      <c r="B43" s="174"/>
      <c r="C43" s="174"/>
      <c r="D43" s="175"/>
      <c r="E43" s="177" t="s">
        <v>520</v>
      </c>
      <c r="F43" s="178"/>
      <c r="G43" s="178"/>
      <c r="H43" s="178"/>
      <c r="I43" s="179"/>
      <c r="J43" s="122">
        <v>80772529</v>
      </c>
    </row>
    <row r="44" spans="1:10" x14ac:dyDescent="0.35">
      <c r="A44" s="99"/>
      <c r="B44" s="90"/>
      <c r="C44" s="183"/>
      <c r="D44" s="183"/>
      <c r="E44" s="151"/>
      <c r="F44" s="151"/>
      <c r="G44" s="183"/>
      <c r="H44" s="183"/>
      <c r="I44" s="183"/>
      <c r="J44" s="85"/>
    </row>
    <row r="45" spans="1:10" x14ac:dyDescent="0.35">
      <c r="A45" s="173" t="s">
        <v>521</v>
      </c>
      <c r="B45" s="174"/>
      <c r="C45" s="174"/>
      <c r="D45" s="175"/>
      <c r="E45" s="173" t="s">
        <v>512</v>
      </c>
      <c r="F45" s="174"/>
      <c r="G45" s="174"/>
      <c r="H45" s="174"/>
      <c r="I45" s="175"/>
      <c r="J45" s="122" t="s">
        <v>522</v>
      </c>
    </row>
    <row r="46" spans="1:10" x14ac:dyDescent="0.35">
      <c r="A46" s="99"/>
      <c r="B46" s="90"/>
      <c r="C46" s="183"/>
      <c r="D46" s="183"/>
      <c r="E46" s="151"/>
      <c r="F46" s="151"/>
      <c r="G46" s="183"/>
      <c r="H46" s="183"/>
      <c r="I46" s="183"/>
      <c r="J46" s="85"/>
    </row>
    <row r="47" spans="1:10" x14ac:dyDescent="0.35">
      <c r="A47" s="173" t="s">
        <v>523</v>
      </c>
      <c r="B47" s="174"/>
      <c r="C47" s="174"/>
      <c r="D47" s="175"/>
      <c r="E47" s="173" t="s">
        <v>524</v>
      </c>
      <c r="F47" s="174"/>
      <c r="G47" s="174"/>
      <c r="H47" s="174"/>
      <c r="I47" s="175"/>
      <c r="J47" s="122" t="s">
        <v>525</v>
      </c>
    </row>
    <row r="48" spans="1:10" x14ac:dyDescent="0.35">
      <c r="A48" s="99"/>
      <c r="B48" s="90"/>
      <c r="C48" s="183"/>
      <c r="D48" s="183"/>
      <c r="E48" s="151"/>
      <c r="F48" s="151"/>
      <c r="G48" s="183"/>
      <c r="H48" s="183"/>
      <c r="I48" s="183"/>
      <c r="J48" s="85"/>
    </row>
    <row r="49" spans="1:10" x14ac:dyDescent="0.35">
      <c r="A49" s="173" t="s">
        <v>526</v>
      </c>
      <c r="B49" s="174"/>
      <c r="C49" s="174"/>
      <c r="D49" s="175"/>
      <c r="E49" s="173" t="s">
        <v>527</v>
      </c>
      <c r="F49" s="174"/>
      <c r="G49" s="174"/>
      <c r="H49" s="174"/>
      <c r="I49" s="175"/>
      <c r="J49" s="122">
        <v>5527988000</v>
      </c>
    </row>
    <row r="50" spans="1:10" x14ac:dyDescent="0.35">
      <c r="A50" s="99"/>
      <c r="B50" s="90"/>
      <c r="C50" s="183"/>
      <c r="D50" s="183"/>
      <c r="E50" s="151"/>
      <c r="F50" s="151"/>
      <c r="G50" s="183"/>
      <c r="H50" s="183"/>
      <c r="I50" s="183"/>
      <c r="J50" s="85"/>
    </row>
    <row r="51" spans="1:10" x14ac:dyDescent="0.35">
      <c r="A51" s="173" t="s">
        <v>528</v>
      </c>
      <c r="B51" s="174"/>
      <c r="C51" s="174"/>
      <c r="D51" s="175"/>
      <c r="E51" s="173" t="s">
        <v>529</v>
      </c>
      <c r="F51" s="174"/>
      <c r="G51" s="174"/>
      <c r="H51" s="174"/>
      <c r="I51" s="175"/>
      <c r="J51" s="122" t="s">
        <v>530</v>
      </c>
    </row>
    <row r="52" spans="1:10" x14ac:dyDescent="0.35">
      <c r="A52" s="99"/>
      <c r="B52" s="90"/>
      <c r="C52" s="183"/>
      <c r="D52" s="183"/>
      <c r="E52" s="151"/>
      <c r="F52" s="151"/>
      <c r="G52" s="183"/>
      <c r="H52" s="183"/>
      <c r="I52" s="183"/>
      <c r="J52" s="85"/>
    </row>
    <row r="53" spans="1:10" x14ac:dyDescent="0.35">
      <c r="A53" s="173" t="s">
        <v>531</v>
      </c>
      <c r="B53" s="174"/>
      <c r="C53" s="174"/>
      <c r="D53" s="175"/>
      <c r="E53" s="173" t="s">
        <v>532</v>
      </c>
      <c r="F53" s="174"/>
      <c r="G53" s="174"/>
      <c r="H53" s="174"/>
      <c r="I53" s="175"/>
      <c r="J53" s="122">
        <v>12530890156</v>
      </c>
    </row>
    <row r="54" spans="1:10" x14ac:dyDescent="0.35">
      <c r="A54" s="99"/>
      <c r="B54" s="90"/>
      <c r="C54" s="183"/>
      <c r="D54" s="183"/>
      <c r="E54" s="151"/>
      <c r="F54" s="151"/>
      <c r="G54" s="183"/>
      <c r="H54" s="183"/>
      <c r="I54" s="183"/>
      <c r="J54" s="85"/>
    </row>
    <row r="55" spans="1:10" x14ac:dyDescent="0.35">
      <c r="A55" s="173" t="s">
        <v>533</v>
      </c>
      <c r="B55" s="174"/>
      <c r="C55" s="174"/>
      <c r="D55" s="175"/>
      <c r="E55" s="173" t="s">
        <v>534</v>
      </c>
      <c r="F55" s="174"/>
      <c r="G55" s="174"/>
      <c r="H55" s="174"/>
      <c r="I55" s="175"/>
      <c r="J55" s="122">
        <v>17573462</v>
      </c>
    </row>
    <row r="56" spans="1:10" x14ac:dyDescent="0.35">
      <c r="A56" s="99"/>
      <c r="B56" s="90"/>
      <c r="C56" s="183"/>
      <c r="D56" s="183"/>
      <c r="E56" s="151"/>
      <c r="F56" s="151"/>
      <c r="G56" s="183"/>
      <c r="H56" s="183"/>
      <c r="I56" s="183"/>
      <c r="J56" s="85"/>
    </row>
    <row r="57" spans="1:10" x14ac:dyDescent="0.35">
      <c r="A57" s="173" t="s">
        <v>535</v>
      </c>
      <c r="B57" s="174"/>
      <c r="C57" s="174"/>
      <c r="D57" s="175"/>
      <c r="E57" s="173" t="s">
        <v>536</v>
      </c>
      <c r="F57" s="174"/>
      <c r="G57" s="174"/>
      <c r="H57" s="174"/>
      <c r="I57" s="175"/>
      <c r="J57" s="122" t="s">
        <v>537</v>
      </c>
    </row>
    <row r="58" spans="1:10" x14ac:dyDescent="0.35">
      <c r="A58" s="99"/>
      <c r="B58" s="90"/>
      <c r="C58" s="183"/>
      <c r="D58" s="183"/>
      <c r="E58" s="151"/>
      <c r="F58" s="151"/>
      <c r="G58" s="183"/>
      <c r="H58" s="183"/>
      <c r="I58" s="183"/>
      <c r="J58" s="85"/>
    </row>
    <row r="59" spans="1:10" x14ac:dyDescent="0.35">
      <c r="A59" s="173" t="s">
        <v>538</v>
      </c>
      <c r="B59" s="174"/>
      <c r="C59" s="174"/>
      <c r="D59" s="175"/>
      <c r="E59" s="173" t="s">
        <v>536</v>
      </c>
      <c r="F59" s="174"/>
      <c r="G59" s="174"/>
      <c r="H59" s="174"/>
      <c r="I59" s="175"/>
      <c r="J59" s="122" t="s">
        <v>539</v>
      </c>
    </row>
    <row r="60" spans="1:10" x14ac:dyDescent="0.35">
      <c r="A60" s="99"/>
      <c r="B60" s="90"/>
      <c r="C60" s="183"/>
      <c r="D60" s="183"/>
      <c r="E60" s="151"/>
      <c r="F60" s="151"/>
      <c r="G60" s="183"/>
      <c r="H60" s="183"/>
      <c r="I60" s="183"/>
      <c r="J60" s="85"/>
    </row>
    <row r="61" spans="1:10" x14ac:dyDescent="0.35">
      <c r="A61" s="173" t="s">
        <v>540</v>
      </c>
      <c r="B61" s="174"/>
      <c r="C61" s="174"/>
      <c r="D61" s="175"/>
      <c r="E61" s="173" t="s">
        <v>541</v>
      </c>
      <c r="F61" s="174"/>
      <c r="G61" s="174"/>
      <c r="H61" s="174"/>
      <c r="I61" s="175"/>
      <c r="J61" s="122">
        <v>70216036</v>
      </c>
    </row>
    <row r="62" spans="1:10" x14ac:dyDescent="0.35">
      <c r="A62" s="99"/>
      <c r="B62" s="90"/>
      <c r="C62" s="183"/>
      <c r="D62" s="183"/>
      <c r="E62" s="151"/>
      <c r="F62" s="151"/>
      <c r="G62" s="183"/>
      <c r="H62" s="183"/>
      <c r="I62" s="183"/>
      <c r="J62" s="85"/>
    </row>
    <row r="63" spans="1:10" x14ac:dyDescent="0.35">
      <c r="A63" s="173" t="s">
        <v>542</v>
      </c>
      <c r="B63" s="174"/>
      <c r="C63" s="174"/>
      <c r="D63" s="175"/>
      <c r="E63" s="173" t="s">
        <v>543</v>
      </c>
      <c r="F63" s="174"/>
      <c r="G63" s="174"/>
      <c r="H63" s="174"/>
      <c r="I63" s="175"/>
      <c r="J63" s="122" t="s">
        <v>544</v>
      </c>
    </row>
    <row r="64" spans="1:10" x14ac:dyDescent="0.35">
      <c r="A64" s="99"/>
      <c r="B64" s="90"/>
      <c r="C64" s="183"/>
      <c r="D64" s="183"/>
      <c r="E64" s="151"/>
      <c r="F64" s="151"/>
      <c r="G64" s="183"/>
      <c r="H64" s="183"/>
      <c r="I64" s="183"/>
      <c r="J64" s="85"/>
    </row>
    <row r="65" spans="1:10" x14ac:dyDescent="0.35">
      <c r="A65" s="173" t="s">
        <v>545</v>
      </c>
      <c r="B65" s="174"/>
      <c r="C65" s="174"/>
      <c r="D65" s="175"/>
      <c r="E65" s="173" t="s">
        <v>546</v>
      </c>
      <c r="F65" s="174"/>
      <c r="G65" s="174"/>
      <c r="H65" s="174"/>
      <c r="I65" s="175"/>
      <c r="J65" s="122" t="s">
        <v>547</v>
      </c>
    </row>
    <row r="66" spans="1:10" x14ac:dyDescent="0.35">
      <c r="A66" s="99"/>
      <c r="B66" s="90"/>
      <c r="C66" s="183"/>
      <c r="D66" s="183"/>
      <c r="E66" s="151"/>
      <c r="F66" s="151"/>
      <c r="G66" s="183"/>
      <c r="H66" s="183"/>
      <c r="I66" s="183"/>
      <c r="J66" s="85"/>
    </row>
    <row r="67" spans="1:10" x14ac:dyDescent="0.35">
      <c r="A67" s="173" t="s">
        <v>548</v>
      </c>
      <c r="B67" s="174"/>
      <c r="C67" s="174"/>
      <c r="D67" s="175"/>
      <c r="E67" s="173" t="s">
        <v>520</v>
      </c>
      <c r="F67" s="174"/>
      <c r="G67" s="174"/>
      <c r="H67" s="174"/>
      <c r="I67" s="175"/>
      <c r="J67" s="122">
        <v>80997479</v>
      </c>
    </row>
    <row r="68" spans="1:10" x14ac:dyDescent="0.35">
      <c r="A68" s="99"/>
      <c r="B68" s="90"/>
      <c r="C68" s="183"/>
      <c r="D68" s="183"/>
      <c r="E68" s="151"/>
      <c r="F68" s="151"/>
      <c r="G68" s="183"/>
      <c r="H68" s="183"/>
      <c r="I68" s="183"/>
      <c r="J68" s="85"/>
    </row>
    <row r="69" spans="1:10" x14ac:dyDescent="0.35">
      <c r="A69" s="173" t="s">
        <v>549</v>
      </c>
      <c r="B69" s="174"/>
      <c r="C69" s="174"/>
      <c r="D69" s="175"/>
      <c r="E69" s="173" t="s">
        <v>550</v>
      </c>
      <c r="F69" s="174"/>
      <c r="G69" s="174"/>
      <c r="H69" s="174"/>
      <c r="I69" s="175"/>
      <c r="J69" s="122" t="s">
        <v>551</v>
      </c>
    </row>
    <row r="70" spans="1:10" x14ac:dyDescent="0.35">
      <c r="A70" s="99"/>
      <c r="B70" s="90"/>
      <c r="C70" s="183"/>
      <c r="D70" s="183"/>
      <c r="E70" s="151"/>
      <c r="F70" s="151"/>
      <c r="G70" s="183"/>
      <c r="H70" s="183"/>
      <c r="I70" s="183"/>
      <c r="J70" s="85"/>
    </row>
    <row r="71" spans="1:10" x14ac:dyDescent="0.35">
      <c r="A71" s="173" t="s">
        <v>552</v>
      </c>
      <c r="B71" s="174"/>
      <c r="C71" s="174"/>
      <c r="D71" s="175"/>
      <c r="E71" s="184" t="s">
        <v>553</v>
      </c>
      <c r="F71" s="185"/>
      <c r="G71" s="185"/>
      <c r="H71" s="185"/>
      <c r="I71" s="186"/>
      <c r="J71" s="122">
        <v>80115815</v>
      </c>
    </row>
    <row r="72" spans="1:10" x14ac:dyDescent="0.35">
      <c r="A72" s="99"/>
      <c r="B72" s="90"/>
      <c r="C72" s="183"/>
      <c r="D72" s="183"/>
      <c r="E72" s="151"/>
      <c r="F72" s="151"/>
      <c r="G72" s="183"/>
      <c r="H72" s="183"/>
      <c r="I72" s="183"/>
      <c r="J72" s="85"/>
    </row>
    <row r="73" spans="1:10" x14ac:dyDescent="0.35">
      <c r="A73" s="173" t="s">
        <v>554</v>
      </c>
      <c r="B73" s="174"/>
      <c r="C73" s="174"/>
      <c r="D73" s="175"/>
      <c r="E73" s="173" t="s">
        <v>555</v>
      </c>
      <c r="F73" s="174"/>
      <c r="G73" s="174"/>
      <c r="H73" s="174"/>
      <c r="I73" s="175"/>
      <c r="J73" s="122">
        <v>41388045</v>
      </c>
    </row>
    <row r="74" spans="1:10" x14ac:dyDescent="0.35">
      <c r="A74" s="99"/>
      <c r="B74" s="90"/>
      <c r="C74" s="183"/>
      <c r="D74" s="183"/>
      <c r="E74" s="151"/>
      <c r="F74" s="151"/>
      <c r="G74" s="183"/>
      <c r="H74" s="183"/>
      <c r="I74" s="183"/>
      <c r="J74" s="85"/>
    </row>
    <row r="75" spans="1:10" x14ac:dyDescent="0.35">
      <c r="A75" s="180" t="s">
        <v>556</v>
      </c>
      <c r="B75" s="181"/>
      <c r="C75" s="181"/>
      <c r="D75" s="182"/>
      <c r="E75" s="173" t="s">
        <v>557</v>
      </c>
      <c r="F75" s="174"/>
      <c r="G75" s="174"/>
      <c r="H75" s="174"/>
      <c r="I75" s="175"/>
      <c r="J75" s="122" t="s">
        <v>558</v>
      </c>
    </row>
    <row r="76" spans="1:10" x14ac:dyDescent="0.35">
      <c r="A76" s="99"/>
      <c r="B76" s="90"/>
      <c r="C76" s="183"/>
      <c r="D76" s="183"/>
      <c r="E76" s="151"/>
      <c r="F76" s="151"/>
      <c r="G76" s="183"/>
      <c r="H76" s="183"/>
      <c r="I76" s="183"/>
      <c r="J76" s="85"/>
    </row>
    <row r="77" spans="1:10" x14ac:dyDescent="0.35">
      <c r="A77" s="99"/>
      <c r="B77" s="90"/>
      <c r="C77" s="90"/>
      <c r="D77" s="83"/>
      <c r="E77" s="151"/>
      <c r="F77" s="151"/>
      <c r="G77" s="183"/>
      <c r="H77" s="183"/>
      <c r="I77" s="83"/>
      <c r="J77" s="100" t="s">
        <v>30</v>
      </c>
    </row>
    <row r="78" spans="1:10" x14ac:dyDescent="0.35">
      <c r="A78" s="99"/>
      <c r="B78" s="90"/>
      <c r="C78" s="90"/>
      <c r="D78" s="83"/>
      <c r="E78" s="151"/>
      <c r="F78" s="151"/>
      <c r="G78" s="183"/>
      <c r="H78" s="183"/>
      <c r="I78" s="83"/>
      <c r="J78" s="100" t="s">
        <v>31</v>
      </c>
    </row>
    <row r="79" spans="1:10" ht="14.5" customHeight="1" x14ac:dyDescent="0.35">
      <c r="A79" s="145" t="s">
        <v>32</v>
      </c>
      <c r="B79" s="156"/>
      <c r="C79" s="194" t="s">
        <v>559</v>
      </c>
      <c r="D79" s="195"/>
      <c r="E79" s="196" t="s">
        <v>33</v>
      </c>
      <c r="F79" s="197"/>
      <c r="G79" s="187" t="s">
        <v>560</v>
      </c>
      <c r="H79" s="188"/>
      <c r="I79" s="188"/>
      <c r="J79" s="189"/>
    </row>
    <row r="80" spans="1:10" x14ac:dyDescent="0.35">
      <c r="A80" s="99"/>
      <c r="B80" s="90"/>
      <c r="C80" s="183"/>
      <c r="D80" s="183"/>
      <c r="E80" s="151"/>
      <c r="F80" s="151"/>
      <c r="G80" s="198" t="s">
        <v>34</v>
      </c>
      <c r="H80" s="198"/>
      <c r="I80" s="198"/>
      <c r="J80" s="74"/>
    </row>
    <row r="81" spans="1:10" ht="13.9" customHeight="1" x14ac:dyDescent="0.35">
      <c r="A81" s="145" t="s">
        <v>35</v>
      </c>
      <c r="B81" s="156"/>
      <c r="C81" s="187" t="s">
        <v>561</v>
      </c>
      <c r="D81" s="188"/>
      <c r="E81" s="188"/>
      <c r="F81" s="188"/>
      <c r="G81" s="188"/>
      <c r="H81" s="188"/>
      <c r="I81" s="188"/>
      <c r="J81" s="189"/>
    </row>
    <row r="82" spans="1:10" x14ac:dyDescent="0.35">
      <c r="A82" s="82"/>
      <c r="B82" s="83"/>
      <c r="C82" s="167" t="s">
        <v>36</v>
      </c>
      <c r="D82" s="167"/>
      <c r="E82" s="167"/>
      <c r="F82" s="167"/>
      <c r="G82" s="167"/>
      <c r="H82" s="167"/>
      <c r="I82" s="167"/>
      <c r="J82" s="85"/>
    </row>
    <row r="83" spans="1:10" x14ac:dyDescent="0.35">
      <c r="A83" s="145" t="s">
        <v>37</v>
      </c>
      <c r="B83" s="156"/>
      <c r="C83" s="190" t="s">
        <v>562</v>
      </c>
      <c r="D83" s="191"/>
      <c r="E83" s="192"/>
      <c r="F83" s="151"/>
      <c r="G83" s="151"/>
      <c r="H83" s="172"/>
      <c r="I83" s="172"/>
      <c r="J83" s="193"/>
    </row>
    <row r="84" spans="1:10" x14ac:dyDescent="0.35">
      <c r="A84" s="82"/>
      <c r="B84" s="83"/>
      <c r="C84" s="90"/>
      <c r="D84" s="83"/>
      <c r="E84" s="151"/>
      <c r="F84" s="151"/>
      <c r="G84" s="151"/>
      <c r="H84" s="151"/>
      <c r="I84" s="83"/>
      <c r="J84" s="85"/>
    </row>
    <row r="85" spans="1:10" ht="14.5" customHeight="1" x14ac:dyDescent="0.35">
      <c r="A85" s="145" t="s">
        <v>38</v>
      </c>
      <c r="B85" s="156"/>
      <c r="C85" s="204" t="s">
        <v>563</v>
      </c>
      <c r="D85" s="205"/>
      <c r="E85" s="205"/>
      <c r="F85" s="205"/>
      <c r="G85" s="205"/>
      <c r="H85" s="205"/>
      <c r="I85" s="205"/>
      <c r="J85" s="206"/>
    </row>
    <row r="86" spans="1:10" x14ac:dyDescent="0.35">
      <c r="A86" s="82"/>
      <c r="B86" s="83"/>
      <c r="C86" s="83"/>
      <c r="D86" s="83"/>
      <c r="E86" s="151"/>
      <c r="F86" s="151"/>
      <c r="G86" s="151"/>
      <c r="H86" s="151"/>
      <c r="I86" s="83"/>
      <c r="J86" s="85"/>
    </row>
    <row r="87" spans="1:10" x14ac:dyDescent="0.35">
      <c r="A87" s="145" t="s">
        <v>39</v>
      </c>
      <c r="B87" s="156"/>
      <c r="C87" s="199" t="s">
        <v>564</v>
      </c>
      <c r="D87" s="200"/>
      <c r="E87" s="200"/>
      <c r="F87" s="200"/>
      <c r="G87" s="200"/>
      <c r="H87" s="200"/>
      <c r="I87" s="200"/>
      <c r="J87" s="201"/>
    </row>
    <row r="88" spans="1:10" ht="14.5" customHeight="1" x14ac:dyDescent="0.35">
      <c r="A88" s="82"/>
      <c r="B88" s="83"/>
      <c r="C88" s="202" t="s">
        <v>40</v>
      </c>
      <c r="D88" s="202"/>
      <c r="E88" s="202"/>
      <c r="F88" s="202"/>
      <c r="G88" s="83"/>
      <c r="H88" s="83"/>
      <c r="I88" s="83"/>
      <c r="J88" s="85"/>
    </row>
    <row r="89" spans="1:10" x14ac:dyDescent="0.35">
      <c r="A89" s="145" t="s">
        <v>41</v>
      </c>
      <c r="B89" s="156"/>
      <c r="C89" s="199" t="s">
        <v>565</v>
      </c>
      <c r="D89" s="200"/>
      <c r="E89" s="200"/>
      <c r="F89" s="200"/>
      <c r="G89" s="200"/>
      <c r="H89" s="200"/>
      <c r="I89" s="200"/>
      <c r="J89" s="201"/>
    </row>
    <row r="90" spans="1:10" ht="14.5" customHeight="1" x14ac:dyDescent="0.35">
      <c r="A90" s="101"/>
      <c r="B90" s="102"/>
      <c r="C90" s="203" t="s">
        <v>42</v>
      </c>
      <c r="D90" s="203"/>
      <c r="E90" s="203"/>
      <c r="F90" s="203"/>
      <c r="G90" s="203"/>
      <c r="H90" s="102"/>
      <c r="I90" s="102"/>
      <c r="J90" s="103"/>
    </row>
    <row r="97" ht="27" customHeight="1" x14ac:dyDescent="0.35"/>
    <row r="101" ht="38.5" customHeight="1" x14ac:dyDescent="0.35"/>
  </sheetData>
  <sheetProtection formatCells="0" insertRows="0"/>
  <mergeCells count="196">
    <mergeCell ref="A59:D59"/>
    <mergeCell ref="E59:I59"/>
    <mergeCell ref="E60:F60"/>
    <mergeCell ref="A61:D61"/>
    <mergeCell ref="E61:I61"/>
    <mergeCell ref="E62:F62"/>
    <mergeCell ref="A63:D63"/>
    <mergeCell ref="E63:I63"/>
    <mergeCell ref="C60:D60"/>
    <mergeCell ref="G60:I60"/>
    <mergeCell ref="C62:D62"/>
    <mergeCell ref="G62:I62"/>
    <mergeCell ref="E54:F54"/>
    <mergeCell ref="A55:D55"/>
    <mergeCell ref="E55:I55"/>
    <mergeCell ref="E56:F56"/>
    <mergeCell ref="A57:D57"/>
    <mergeCell ref="E57:I57"/>
    <mergeCell ref="E58:F58"/>
    <mergeCell ref="C54:D54"/>
    <mergeCell ref="G54:I54"/>
    <mergeCell ref="C56:D56"/>
    <mergeCell ref="G56:I56"/>
    <mergeCell ref="C58:D58"/>
    <mergeCell ref="G58:I58"/>
    <mergeCell ref="A49:D49"/>
    <mergeCell ref="E49:I49"/>
    <mergeCell ref="E50:F50"/>
    <mergeCell ref="A51:D51"/>
    <mergeCell ref="E51:I51"/>
    <mergeCell ref="E52:F52"/>
    <mergeCell ref="A53:D53"/>
    <mergeCell ref="E53:I53"/>
    <mergeCell ref="C50:D50"/>
    <mergeCell ref="G50:I50"/>
    <mergeCell ref="C52:D52"/>
    <mergeCell ref="G52:I52"/>
    <mergeCell ref="E44:F44"/>
    <mergeCell ref="A45:D45"/>
    <mergeCell ref="E45:I45"/>
    <mergeCell ref="E46:F46"/>
    <mergeCell ref="A47:D47"/>
    <mergeCell ref="E47:I47"/>
    <mergeCell ref="E48:F48"/>
    <mergeCell ref="C44:D44"/>
    <mergeCell ref="G44:I44"/>
    <mergeCell ref="C46:D46"/>
    <mergeCell ref="G46:I46"/>
    <mergeCell ref="C48:D48"/>
    <mergeCell ref="G48:I48"/>
    <mergeCell ref="C76:D76"/>
    <mergeCell ref="E76:F76"/>
    <mergeCell ref="G76:I76"/>
    <mergeCell ref="C64:D64"/>
    <mergeCell ref="E64:F64"/>
    <mergeCell ref="G64:I64"/>
    <mergeCell ref="A65:D65"/>
    <mergeCell ref="E65:I65"/>
    <mergeCell ref="E66:F66"/>
    <mergeCell ref="A67:D67"/>
    <mergeCell ref="E67:I67"/>
    <mergeCell ref="C66:D66"/>
    <mergeCell ref="G66:I66"/>
    <mergeCell ref="A87:B87"/>
    <mergeCell ref="C87:J87"/>
    <mergeCell ref="C88:F88"/>
    <mergeCell ref="A89:B89"/>
    <mergeCell ref="C89:J89"/>
    <mergeCell ref="C90:G90"/>
    <mergeCell ref="E84:F84"/>
    <mergeCell ref="G84:H84"/>
    <mergeCell ref="A85:B85"/>
    <mergeCell ref="C85:J85"/>
    <mergeCell ref="E86:F86"/>
    <mergeCell ref="G86:H86"/>
    <mergeCell ref="A81:B81"/>
    <mergeCell ref="C81:J81"/>
    <mergeCell ref="C82:I82"/>
    <mergeCell ref="A83:B83"/>
    <mergeCell ref="C83:E83"/>
    <mergeCell ref="F83:G83"/>
    <mergeCell ref="H83:J83"/>
    <mergeCell ref="A79:B79"/>
    <mergeCell ref="C79:D79"/>
    <mergeCell ref="E79:F79"/>
    <mergeCell ref="G79:J79"/>
    <mergeCell ref="C80:D80"/>
    <mergeCell ref="E80:F80"/>
    <mergeCell ref="G80:I80"/>
    <mergeCell ref="E77:F77"/>
    <mergeCell ref="G77:H77"/>
    <mergeCell ref="E78:F78"/>
    <mergeCell ref="G78:H78"/>
    <mergeCell ref="C68:D68"/>
    <mergeCell ref="E68:F68"/>
    <mergeCell ref="G68:I68"/>
    <mergeCell ref="A69:D69"/>
    <mergeCell ref="E69:I69"/>
    <mergeCell ref="C70:D70"/>
    <mergeCell ref="E70:F70"/>
    <mergeCell ref="G70:I70"/>
    <mergeCell ref="A71:D71"/>
    <mergeCell ref="E71:I71"/>
    <mergeCell ref="C72:D72"/>
    <mergeCell ref="E72:F72"/>
    <mergeCell ref="G72:I72"/>
    <mergeCell ref="A73:D73"/>
    <mergeCell ref="E73:I73"/>
    <mergeCell ref="C74:D74"/>
    <mergeCell ref="E74:F74"/>
    <mergeCell ref="G74:I74"/>
    <mergeCell ref="A75:D75"/>
    <mergeCell ref="E75:I75"/>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79:D79" xr:uid="{00000000-0002-0000-0000-000000000000}">
      <formula1>$J$77:$J$78</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85" r:id="rId1" xr:uid="{2DA3FC3B-E699-4E71-BB62-4D3CCE09941C}"/>
  </hyperlinks>
  <pageMargins left="0.7" right="0.7" top="0.75" bottom="0.75" header="0.3" footer="0.3"/>
  <pageSetup paperSize="9" orientation="portrait" r:id="rId2"/>
  <customProperties>
    <customPr name="_pios_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28" zoomScale="110" zoomScaleNormal="100" zoomScaleSheetLayoutView="110" workbookViewId="0">
      <selection activeCell="M120" sqref="M120"/>
    </sheetView>
  </sheetViews>
  <sheetFormatPr defaultColWidth="8.81640625" defaultRowHeight="12.5" x14ac:dyDescent="0.25"/>
  <cols>
    <col min="8" max="9" width="16.1796875" style="31" customWidth="1"/>
    <col min="10" max="10" width="10.26953125" bestFit="1" customWidth="1"/>
  </cols>
  <sheetData>
    <row r="1" spans="1:9" x14ac:dyDescent="0.25">
      <c r="A1" s="210" t="s">
        <v>43</v>
      </c>
      <c r="B1" s="211"/>
      <c r="C1" s="211"/>
      <c r="D1" s="211"/>
      <c r="E1" s="211"/>
      <c r="F1" s="211"/>
      <c r="G1" s="211"/>
      <c r="H1" s="211"/>
      <c r="I1" s="211"/>
    </row>
    <row r="2" spans="1:9" x14ac:dyDescent="0.25">
      <c r="A2" s="212" t="s">
        <v>568</v>
      </c>
      <c r="B2" s="213"/>
      <c r="C2" s="213"/>
      <c r="D2" s="213"/>
      <c r="E2" s="213"/>
      <c r="F2" s="213"/>
      <c r="G2" s="213"/>
      <c r="H2" s="213"/>
      <c r="I2" s="213"/>
    </row>
    <row r="3" spans="1:9" x14ac:dyDescent="0.25">
      <c r="A3" s="214" t="s">
        <v>499</v>
      </c>
      <c r="B3" s="214"/>
      <c r="C3" s="214"/>
      <c r="D3" s="214"/>
      <c r="E3" s="214"/>
      <c r="F3" s="214"/>
      <c r="G3" s="214"/>
      <c r="H3" s="214"/>
      <c r="I3" s="214"/>
    </row>
    <row r="4" spans="1:9" x14ac:dyDescent="0.25">
      <c r="A4" s="215" t="s">
        <v>569</v>
      </c>
      <c r="B4" s="216"/>
      <c r="C4" s="216"/>
      <c r="D4" s="216"/>
      <c r="E4" s="216"/>
      <c r="F4" s="216"/>
      <c r="G4" s="216"/>
      <c r="H4" s="216"/>
      <c r="I4" s="217"/>
    </row>
    <row r="5" spans="1:9" ht="31.5" x14ac:dyDescent="0.25">
      <c r="A5" s="220" t="s">
        <v>44</v>
      </c>
      <c r="B5" s="221"/>
      <c r="C5" s="221"/>
      <c r="D5" s="221"/>
      <c r="E5" s="221"/>
      <c r="F5" s="221"/>
      <c r="G5" s="10" t="s">
        <v>45</v>
      </c>
      <c r="H5" s="12" t="s">
        <v>46</v>
      </c>
      <c r="I5" s="12" t="s">
        <v>47</v>
      </c>
    </row>
    <row r="6" spans="1:9" x14ac:dyDescent="0.25">
      <c r="A6" s="218">
        <v>1</v>
      </c>
      <c r="B6" s="219"/>
      <c r="C6" s="219"/>
      <c r="D6" s="219"/>
      <c r="E6" s="219"/>
      <c r="F6" s="219"/>
      <c r="G6" s="11">
        <v>2</v>
      </c>
      <c r="H6" s="12">
        <v>3</v>
      </c>
      <c r="I6" s="12">
        <v>4</v>
      </c>
    </row>
    <row r="7" spans="1:9" x14ac:dyDescent="0.25">
      <c r="A7" s="222"/>
      <c r="B7" s="222"/>
      <c r="C7" s="222"/>
      <c r="D7" s="222"/>
      <c r="E7" s="222"/>
      <c r="F7" s="222"/>
      <c r="G7" s="222"/>
      <c r="H7" s="222"/>
      <c r="I7" s="222"/>
    </row>
    <row r="8" spans="1:9" ht="12.75" customHeight="1" x14ac:dyDescent="0.25">
      <c r="A8" s="223" t="s">
        <v>48</v>
      </c>
      <c r="B8" s="223"/>
      <c r="C8" s="223"/>
      <c r="D8" s="223"/>
      <c r="E8" s="223"/>
      <c r="F8" s="223"/>
      <c r="G8" s="13">
        <v>1</v>
      </c>
      <c r="H8" s="29">
        <v>0</v>
      </c>
      <c r="I8" s="29">
        <v>0</v>
      </c>
    </row>
    <row r="9" spans="1:9" ht="12.75" customHeight="1" x14ac:dyDescent="0.25">
      <c r="A9" s="209" t="s">
        <v>49</v>
      </c>
      <c r="B9" s="209"/>
      <c r="C9" s="209"/>
      <c r="D9" s="209"/>
      <c r="E9" s="209"/>
      <c r="F9" s="209"/>
      <c r="G9" s="14">
        <v>2</v>
      </c>
      <c r="H9" s="30">
        <f>H10+H17+H27+H38+H43</f>
        <v>2444300000</v>
      </c>
      <c r="I9" s="30">
        <f>I10+I17+I27+I38+I43</f>
        <v>2530500000</v>
      </c>
    </row>
    <row r="10" spans="1:9" ht="12.75" customHeight="1" x14ac:dyDescent="0.25">
      <c r="A10" s="208" t="s">
        <v>50</v>
      </c>
      <c r="B10" s="208"/>
      <c r="C10" s="208"/>
      <c r="D10" s="208"/>
      <c r="E10" s="208"/>
      <c r="F10" s="208"/>
      <c r="G10" s="14">
        <v>3</v>
      </c>
      <c r="H10" s="30">
        <f>H11+H12+H13+H14+H15+H16</f>
        <v>97900000</v>
      </c>
      <c r="I10" s="30">
        <f>I11+I12+I13+I14+I15+I16</f>
        <v>108500000</v>
      </c>
    </row>
    <row r="11" spans="1:9" ht="12.75" customHeight="1" x14ac:dyDescent="0.25">
      <c r="A11" s="207" t="s">
        <v>497</v>
      </c>
      <c r="B11" s="207"/>
      <c r="C11" s="207"/>
      <c r="D11" s="207"/>
      <c r="E11" s="207"/>
      <c r="F11" s="207"/>
      <c r="G11" s="13">
        <v>4</v>
      </c>
      <c r="H11" s="29">
        <v>100000</v>
      </c>
      <c r="I11" s="29">
        <v>100000</v>
      </c>
    </row>
    <row r="12" spans="1:9" ht="22.9" customHeight="1" x14ac:dyDescent="0.25">
      <c r="A12" s="207" t="s">
        <v>496</v>
      </c>
      <c r="B12" s="207"/>
      <c r="C12" s="207"/>
      <c r="D12" s="207"/>
      <c r="E12" s="207"/>
      <c r="F12" s="207"/>
      <c r="G12" s="13">
        <v>5</v>
      </c>
      <c r="H12" s="29">
        <v>29800000</v>
      </c>
      <c r="I12" s="29">
        <v>27000000</v>
      </c>
    </row>
    <row r="13" spans="1:9" ht="12.75" customHeight="1" x14ac:dyDescent="0.25">
      <c r="A13" s="207" t="s">
        <v>51</v>
      </c>
      <c r="B13" s="207"/>
      <c r="C13" s="207"/>
      <c r="D13" s="207"/>
      <c r="E13" s="207"/>
      <c r="F13" s="207"/>
      <c r="G13" s="13">
        <v>6</v>
      </c>
      <c r="H13" s="29">
        <v>3700000</v>
      </c>
      <c r="I13" s="29">
        <v>3700000</v>
      </c>
    </row>
    <row r="14" spans="1:9" ht="12.75" customHeight="1" x14ac:dyDescent="0.25">
      <c r="A14" s="207" t="s">
        <v>52</v>
      </c>
      <c r="B14" s="207"/>
      <c r="C14" s="207"/>
      <c r="D14" s="207"/>
      <c r="E14" s="207"/>
      <c r="F14" s="207"/>
      <c r="G14" s="13">
        <v>7</v>
      </c>
      <c r="H14" s="29">
        <v>100000</v>
      </c>
      <c r="I14" s="29">
        <v>1200000</v>
      </c>
    </row>
    <row r="15" spans="1:9" ht="12.75" customHeight="1" x14ac:dyDescent="0.25">
      <c r="A15" s="207" t="s">
        <v>53</v>
      </c>
      <c r="B15" s="207"/>
      <c r="C15" s="207"/>
      <c r="D15" s="207"/>
      <c r="E15" s="207"/>
      <c r="F15" s="207"/>
      <c r="G15" s="13">
        <v>8</v>
      </c>
      <c r="H15" s="29">
        <v>64200000</v>
      </c>
      <c r="I15" s="29">
        <v>76500000</v>
      </c>
    </row>
    <row r="16" spans="1:9" ht="12.75" customHeight="1" x14ac:dyDescent="0.25">
      <c r="A16" s="207" t="s">
        <v>54</v>
      </c>
      <c r="B16" s="207"/>
      <c r="C16" s="207"/>
      <c r="D16" s="207"/>
      <c r="E16" s="207"/>
      <c r="F16" s="207"/>
      <c r="G16" s="13">
        <v>9</v>
      </c>
      <c r="H16" s="29">
        <v>0</v>
      </c>
      <c r="I16" s="29">
        <v>0</v>
      </c>
    </row>
    <row r="17" spans="1:9" ht="12.75" customHeight="1" x14ac:dyDescent="0.25">
      <c r="A17" s="208" t="s">
        <v>55</v>
      </c>
      <c r="B17" s="208"/>
      <c r="C17" s="208"/>
      <c r="D17" s="208"/>
      <c r="E17" s="208"/>
      <c r="F17" s="208"/>
      <c r="G17" s="14">
        <v>10</v>
      </c>
      <c r="H17" s="30">
        <f>H18+H19+H20+H21+H22+H23+H24+H25+H26</f>
        <v>1921200000</v>
      </c>
      <c r="I17" s="30">
        <f>I18+I19+I20+I21+I22+I23+I24+I25+I26</f>
        <v>1994100000</v>
      </c>
    </row>
    <row r="18" spans="1:9" ht="12.75" customHeight="1" x14ac:dyDescent="0.25">
      <c r="A18" s="207" t="s">
        <v>56</v>
      </c>
      <c r="B18" s="207"/>
      <c r="C18" s="207"/>
      <c r="D18" s="207"/>
      <c r="E18" s="207"/>
      <c r="F18" s="207"/>
      <c r="G18" s="13">
        <v>11</v>
      </c>
      <c r="H18" s="29">
        <v>158500000</v>
      </c>
      <c r="I18" s="29">
        <v>158500000</v>
      </c>
    </row>
    <row r="19" spans="1:9" ht="12.75" customHeight="1" x14ac:dyDescent="0.25">
      <c r="A19" s="207" t="s">
        <v>57</v>
      </c>
      <c r="B19" s="207"/>
      <c r="C19" s="207"/>
      <c r="D19" s="207"/>
      <c r="E19" s="207"/>
      <c r="F19" s="207"/>
      <c r="G19" s="13">
        <v>12</v>
      </c>
      <c r="H19" s="29">
        <v>462300000</v>
      </c>
      <c r="I19" s="29">
        <v>429000000</v>
      </c>
    </row>
    <row r="20" spans="1:9" ht="12.75" customHeight="1" x14ac:dyDescent="0.25">
      <c r="A20" s="207" t="s">
        <v>58</v>
      </c>
      <c r="B20" s="207"/>
      <c r="C20" s="207"/>
      <c r="D20" s="207"/>
      <c r="E20" s="207"/>
      <c r="F20" s="207"/>
      <c r="G20" s="13">
        <v>13</v>
      </c>
      <c r="H20" s="29">
        <v>495300000</v>
      </c>
      <c r="I20" s="29">
        <v>512100000</v>
      </c>
    </row>
    <row r="21" spans="1:9" ht="12.75" customHeight="1" x14ac:dyDescent="0.25">
      <c r="A21" s="207" t="s">
        <v>59</v>
      </c>
      <c r="B21" s="207"/>
      <c r="C21" s="207"/>
      <c r="D21" s="207"/>
      <c r="E21" s="207"/>
      <c r="F21" s="207"/>
      <c r="G21" s="13">
        <v>14</v>
      </c>
      <c r="H21" s="29">
        <v>61600000</v>
      </c>
      <c r="I21" s="29">
        <v>65900000</v>
      </c>
    </row>
    <row r="22" spans="1:9" ht="12.75" customHeight="1" x14ac:dyDescent="0.25">
      <c r="A22" s="207" t="s">
        <v>60</v>
      </c>
      <c r="B22" s="207"/>
      <c r="C22" s="207"/>
      <c r="D22" s="207"/>
      <c r="E22" s="207"/>
      <c r="F22" s="207"/>
      <c r="G22" s="13">
        <v>15</v>
      </c>
      <c r="H22" s="29">
        <v>0</v>
      </c>
      <c r="I22" s="29">
        <v>0</v>
      </c>
    </row>
    <row r="23" spans="1:9" ht="12.75" customHeight="1" x14ac:dyDescent="0.25">
      <c r="A23" s="207" t="s">
        <v>61</v>
      </c>
      <c r="B23" s="207"/>
      <c r="C23" s="207"/>
      <c r="D23" s="207"/>
      <c r="E23" s="207"/>
      <c r="F23" s="207"/>
      <c r="G23" s="13">
        <v>16</v>
      </c>
      <c r="H23" s="29">
        <v>37300000</v>
      </c>
      <c r="I23" s="29">
        <v>20200000</v>
      </c>
    </row>
    <row r="24" spans="1:9" ht="12.75" customHeight="1" x14ac:dyDescent="0.25">
      <c r="A24" s="207" t="s">
        <v>62</v>
      </c>
      <c r="B24" s="207"/>
      <c r="C24" s="207"/>
      <c r="D24" s="207"/>
      <c r="E24" s="207"/>
      <c r="F24" s="207"/>
      <c r="G24" s="13">
        <v>17</v>
      </c>
      <c r="H24" s="29">
        <v>636900000</v>
      </c>
      <c r="I24" s="29">
        <v>704200000</v>
      </c>
    </row>
    <row r="25" spans="1:9" ht="12.75" customHeight="1" x14ac:dyDescent="0.25">
      <c r="A25" s="207" t="s">
        <v>63</v>
      </c>
      <c r="B25" s="207"/>
      <c r="C25" s="207"/>
      <c r="D25" s="207"/>
      <c r="E25" s="207"/>
      <c r="F25" s="207"/>
      <c r="G25" s="13">
        <v>18</v>
      </c>
      <c r="H25" s="29">
        <v>38200000</v>
      </c>
      <c r="I25" s="29">
        <v>74200000</v>
      </c>
    </row>
    <row r="26" spans="1:9" ht="12.75" customHeight="1" x14ac:dyDescent="0.25">
      <c r="A26" s="207" t="s">
        <v>64</v>
      </c>
      <c r="B26" s="207"/>
      <c r="C26" s="207"/>
      <c r="D26" s="207"/>
      <c r="E26" s="207"/>
      <c r="F26" s="207"/>
      <c r="G26" s="13">
        <v>19</v>
      </c>
      <c r="H26" s="29">
        <v>31100000</v>
      </c>
      <c r="I26" s="29">
        <v>30000000</v>
      </c>
    </row>
    <row r="27" spans="1:9" ht="12.75" customHeight="1" x14ac:dyDescent="0.25">
      <c r="A27" s="208" t="s">
        <v>65</v>
      </c>
      <c r="B27" s="208"/>
      <c r="C27" s="208"/>
      <c r="D27" s="208"/>
      <c r="E27" s="208"/>
      <c r="F27" s="208"/>
      <c r="G27" s="14">
        <v>20</v>
      </c>
      <c r="H27" s="30">
        <f>SUM(H28:H37)</f>
        <v>316000000</v>
      </c>
      <c r="I27" s="30">
        <f>SUM(I28:I37)</f>
        <v>310000000</v>
      </c>
    </row>
    <row r="28" spans="1:9" ht="12.75" customHeight="1" x14ac:dyDescent="0.25">
      <c r="A28" s="207" t="s">
        <v>66</v>
      </c>
      <c r="B28" s="207"/>
      <c r="C28" s="207"/>
      <c r="D28" s="207"/>
      <c r="E28" s="207"/>
      <c r="F28" s="207"/>
      <c r="G28" s="13">
        <v>21</v>
      </c>
      <c r="H28" s="29">
        <v>0</v>
      </c>
      <c r="I28" s="29">
        <v>0</v>
      </c>
    </row>
    <row r="29" spans="1:9" ht="12.75" customHeight="1" x14ac:dyDescent="0.25">
      <c r="A29" s="207" t="s">
        <v>67</v>
      </c>
      <c r="B29" s="207"/>
      <c r="C29" s="207"/>
      <c r="D29" s="207"/>
      <c r="E29" s="207"/>
      <c r="F29" s="207"/>
      <c r="G29" s="13">
        <v>22</v>
      </c>
      <c r="H29" s="29">
        <v>0</v>
      </c>
      <c r="I29" s="29">
        <v>0</v>
      </c>
    </row>
    <row r="30" spans="1:9" ht="12.75" customHeight="1" x14ac:dyDescent="0.25">
      <c r="A30" s="207" t="s">
        <v>68</v>
      </c>
      <c r="B30" s="207"/>
      <c r="C30" s="207"/>
      <c r="D30" s="207"/>
      <c r="E30" s="207"/>
      <c r="F30" s="207"/>
      <c r="G30" s="13">
        <v>23</v>
      </c>
      <c r="H30" s="29">
        <v>0</v>
      </c>
      <c r="I30" s="29">
        <v>0</v>
      </c>
    </row>
    <row r="31" spans="1:9" ht="24" customHeight="1" x14ac:dyDescent="0.25">
      <c r="A31" s="207" t="s">
        <v>69</v>
      </c>
      <c r="B31" s="207"/>
      <c r="C31" s="207"/>
      <c r="D31" s="207"/>
      <c r="E31" s="207"/>
      <c r="F31" s="207"/>
      <c r="G31" s="13">
        <v>24</v>
      </c>
      <c r="H31" s="29">
        <v>133700000</v>
      </c>
      <c r="I31" s="29">
        <v>132200000</v>
      </c>
    </row>
    <row r="32" spans="1:9" ht="23.5" customHeight="1" x14ac:dyDescent="0.25">
      <c r="A32" s="207" t="s">
        <v>70</v>
      </c>
      <c r="B32" s="207"/>
      <c r="C32" s="207"/>
      <c r="D32" s="207"/>
      <c r="E32" s="207"/>
      <c r="F32" s="207"/>
      <c r="G32" s="13">
        <v>25</v>
      </c>
      <c r="H32" s="29">
        <v>0</v>
      </c>
      <c r="I32" s="29">
        <v>0</v>
      </c>
    </row>
    <row r="33" spans="1:9" ht="21.65" customHeight="1" x14ac:dyDescent="0.25">
      <c r="A33" s="207" t="s">
        <v>71</v>
      </c>
      <c r="B33" s="207"/>
      <c r="C33" s="207"/>
      <c r="D33" s="207"/>
      <c r="E33" s="207"/>
      <c r="F33" s="207"/>
      <c r="G33" s="13">
        <v>26</v>
      </c>
      <c r="H33" s="29">
        <v>0</v>
      </c>
      <c r="I33" s="29">
        <v>0</v>
      </c>
    </row>
    <row r="34" spans="1:9" ht="12.75" customHeight="1" x14ac:dyDescent="0.25">
      <c r="A34" s="207" t="s">
        <v>72</v>
      </c>
      <c r="B34" s="207"/>
      <c r="C34" s="207"/>
      <c r="D34" s="207"/>
      <c r="E34" s="207"/>
      <c r="F34" s="207"/>
      <c r="G34" s="13">
        <v>27</v>
      </c>
      <c r="H34" s="29">
        <v>2600000</v>
      </c>
      <c r="I34" s="29">
        <v>2600000</v>
      </c>
    </row>
    <row r="35" spans="1:9" ht="12.75" customHeight="1" x14ac:dyDescent="0.25">
      <c r="A35" s="207" t="s">
        <v>73</v>
      </c>
      <c r="B35" s="207"/>
      <c r="C35" s="207"/>
      <c r="D35" s="207"/>
      <c r="E35" s="207"/>
      <c r="F35" s="207"/>
      <c r="G35" s="13">
        <v>28</v>
      </c>
      <c r="H35" s="29">
        <v>0</v>
      </c>
      <c r="I35" s="29">
        <v>0</v>
      </c>
    </row>
    <row r="36" spans="1:9" ht="12.75" customHeight="1" x14ac:dyDescent="0.25">
      <c r="A36" s="207" t="s">
        <v>74</v>
      </c>
      <c r="B36" s="207"/>
      <c r="C36" s="207"/>
      <c r="D36" s="207"/>
      <c r="E36" s="207"/>
      <c r="F36" s="207"/>
      <c r="G36" s="13">
        <v>29</v>
      </c>
      <c r="H36" s="29">
        <v>0</v>
      </c>
      <c r="I36" s="29">
        <v>0</v>
      </c>
    </row>
    <row r="37" spans="1:9" ht="12.75" customHeight="1" x14ac:dyDescent="0.25">
      <c r="A37" s="207" t="s">
        <v>75</v>
      </c>
      <c r="B37" s="207"/>
      <c r="C37" s="207"/>
      <c r="D37" s="207"/>
      <c r="E37" s="207"/>
      <c r="F37" s="207"/>
      <c r="G37" s="13">
        <v>30</v>
      </c>
      <c r="H37" s="29">
        <v>179700000</v>
      </c>
      <c r="I37" s="29">
        <v>175200000</v>
      </c>
    </row>
    <row r="38" spans="1:9" ht="12.75" customHeight="1" x14ac:dyDescent="0.25">
      <c r="A38" s="208" t="s">
        <v>76</v>
      </c>
      <c r="B38" s="208"/>
      <c r="C38" s="208"/>
      <c r="D38" s="208"/>
      <c r="E38" s="208"/>
      <c r="F38" s="208"/>
      <c r="G38" s="14">
        <v>31</v>
      </c>
      <c r="H38" s="30">
        <f>H39+H40+H41+H42</f>
        <v>1000000</v>
      </c>
      <c r="I38" s="30">
        <f>I39+I40+I41+I42</f>
        <v>1000000</v>
      </c>
    </row>
    <row r="39" spans="1:9" ht="12.75" customHeight="1" x14ac:dyDescent="0.25">
      <c r="A39" s="207" t="s">
        <v>77</v>
      </c>
      <c r="B39" s="207"/>
      <c r="C39" s="207"/>
      <c r="D39" s="207"/>
      <c r="E39" s="207"/>
      <c r="F39" s="207"/>
      <c r="G39" s="13">
        <v>32</v>
      </c>
      <c r="H39" s="29">
        <v>0</v>
      </c>
      <c r="I39" s="29">
        <v>0</v>
      </c>
    </row>
    <row r="40" spans="1:9" ht="27" customHeight="1" x14ac:dyDescent="0.25">
      <c r="A40" s="207" t="s">
        <v>78</v>
      </c>
      <c r="B40" s="207"/>
      <c r="C40" s="207"/>
      <c r="D40" s="207"/>
      <c r="E40" s="207"/>
      <c r="F40" s="207"/>
      <c r="G40" s="13">
        <v>33</v>
      </c>
      <c r="H40" s="29">
        <v>0</v>
      </c>
      <c r="I40" s="29">
        <v>0</v>
      </c>
    </row>
    <row r="41" spans="1:9" ht="12.75" customHeight="1" x14ac:dyDescent="0.25">
      <c r="A41" s="207" t="s">
        <v>79</v>
      </c>
      <c r="B41" s="207"/>
      <c r="C41" s="207"/>
      <c r="D41" s="207"/>
      <c r="E41" s="207"/>
      <c r="F41" s="207"/>
      <c r="G41" s="13">
        <v>34</v>
      </c>
      <c r="H41" s="29">
        <v>0</v>
      </c>
      <c r="I41" s="29">
        <v>0</v>
      </c>
    </row>
    <row r="42" spans="1:9" ht="12.75" customHeight="1" x14ac:dyDescent="0.25">
      <c r="A42" s="207" t="s">
        <v>80</v>
      </c>
      <c r="B42" s="207"/>
      <c r="C42" s="207"/>
      <c r="D42" s="207"/>
      <c r="E42" s="207"/>
      <c r="F42" s="207"/>
      <c r="G42" s="13">
        <v>35</v>
      </c>
      <c r="H42" s="29">
        <v>1000000</v>
      </c>
      <c r="I42" s="29">
        <v>1000000</v>
      </c>
    </row>
    <row r="43" spans="1:9" ht="12.75" customHeight="1" x14ac:dyDescent="0.25">
      <c r="A43" s="207" t="s">
        <v>81</v>
      </c>
      <c r="B43" s="207"/>
      <c r="C43" s="207"/>
      <c r="D43" s="207"/>
      <c r="E43" s="207"/>
      <c r="F43" s="207"/>
      <c r="G43" s="13">
        <v>36</v>
      </c>
      <c r="H43" s="29">
        <v>108200000</v>
      </c>
      <c r="I43" s="29">
        <v>116900000</v>
      </c>
    </row>
    <row r="44" spans="1:9" ht="12.75" customHeight="1" x14ac:dyDescent="0.25">
      <c r="A44" s="209" t="s">
        <v>82</v>
      </c>
      <c r="B44" s="209"/>
      <c r="C44" s="209"/>
      <c r="D44" s="209"/>
      <c r="E44" s="209"/>
      <c r="F44" s="209"/>
      <c r="G44" s="14">
        <v>37</v>
      </c>
      <c r="H44" s="30">
        <f>H45+H53+H60+H70</f>
        <v>887900000</v>
      </c>
      <c r="I44" s="30">
        <f>I45+I53+I60+I70</f>
        <v>935400000</v>
      </c>
    </row>
    <row r="45" spans="1:9" ht="12.75" customHeight="1" x14ac:dyDescent="0.25">
      <c r="A45" s="208" t="s">
        <v>83</v>
      </c>
      <c r="B45" s="208"/>
      <c r="C45" s="208"/>
      <c r="D45" s="208"/>
      <c r="E45" s="208"/>
      <c r="F45" s="208"/>
      <c r="G45" s="14">
        <v>38</v>
      </c>
      <c r="H45" s="30">
        <f>SUM(H46:H52)</f>
        <v>432500000</v>
      </c>
      <c r="I45" s="30">
        <f>SUM(I46:I52)</f>
        <v>432100000</v>
      </c>
    </row>
    <row r="46" spans="1:9" ht="12.75" customHeight="1" x14ac:dyDescent="0.25">
      <c r="A46" s="207" t="s">
        <v>84</v>
      </c>
      <c r="B46" s="207"/>
      <c r="C46" s="207"/>
      <c r="D46" s="207"/>
      <c r="E46" s="207"/>
      <c r="F46" s="207"/>
      <c r="G46" s="13">
        <v>39</v>
      </c>
      <c r="H46" s="29">
        <v>152500000</v>
      </c>
      <c r="I46" s="29">
        <v>146200000</v>
      </c>
    </row>
    <row r="47" spans="1:9" ht="12.75" customHeight="1" x14ac:dyDescent="0.25">
      <c r="A47" s="207" t="s">
        <v>85</v>
      </c>
      <c r="B47" s="207"/>
      <c r="C47" s="207"/>
      <c r="D47" s="207"/>
      <c r="E47" s="207"/>
      <c r="F47" s="207"/>
      <c r="G47" s="13">
        <v>40</v>
      </c>
      <c r="H47" s="29">
        <v>117200000</v>
      </c>
      <c r="I47" s="29">
        <v>124100000</v>
      </c>
    </row>
    <row r="48" spans="1:9" ht="12.75" customHeight="1" x14ac:dyDescent="0.25">
      <c r="A48" s="207" t="s">
        <v>86</v>
      </c>
      <c r="B48" s="207"/>
      <c r="C48" s="207"/>
      <c r="D48" s="207"/>
      <c r="E48" s="207"/>
      <c r="F48" s="207"/>
      <c r="G48" s="13">
        <v>41</v>
      </c>
      <c r="H48" s="29">
        <v>120400000</v>
      </c>
      <c r="I48" s="29">
        <v>104600000</v>
      </c>
    </row>
    <row r="49" spans="1:9" ht="12.75" customHeight="1" x14ac:dyDescent="0.25">
      <c r="A49" s="207" t="s">
        <v>87</v>
      </c>
      <c r="B49" s="207"/>
      <c r="C49" s="207"/>
      <c r="D49" s="207"/>
      <c r="E49" s="207"/>
      <c r="F49" s="207"/>
      <c r="G49" s="13">
        <v>42</v>
      </c>
      <c r="H49" s="29">
        <v>41500000</v>
      </c>
      <c r="I49" s="29">
        <v>56600000</v>
      </c>
    </row>
    <row r="50" spans="1:9" ht="12.75" customHeight="1" x14ac:dyDescent="0.25">
      <c r="A50" s="207" t="s">
        <v>88</v>
      </c>
      <c r="B50" s="207"/>
      <c r="C50" s="207"/>
      <c r="D50" s="207"/>
      <c r="E50" s="207"/>
      <c r="F50" s="207"/>
      <c r="G50" s="13">
        <v>43</v>
      </c>
      <c r="H50" s="29">
        <v>0</v>
      </c>
      <c r="I50" s="29">
        <v>0</v>
      </c>
    </row>
    <row r="51" spans="1:9" ht="12.75" customHeight="1" x14ac:dyDescent="0.25">
      <c r="A51" s="207" t="s">
        <v>89</v>
      </c>
      <c r="B51" s="207"/>
      <c r="C51" s="207"/>
      <c r="D51" s="207"/>
      <c r="E51" s="207"/>
      <c r="F51" s="207"/>
      <c r="G51" s="13">
        <v>44</v>
      </c>
      <c r="H51" s="29">
        <v>900000</v>
      </c>
      <c r="I51" s="29">
        <v>600000</v>
      </c>
    </row>
    <row r="52" spans="1:9" ht="12.75" customHeight="1" x14ac:dyDescent="0.25">
      <c r="A52" s="207" t="s">
        <v>90</v>
      </c>
      <c r="B52" s="207"/>
      <c r="C52" s="207"/>
      <c r="D52" s="207"/>
      <c r="E52" s="207"/>
      <c r="F52" s="207"/>
      <c r="G52" s="13">
        <v>45</v>
      </c>
      <c r="H52" s="29">
        <v>0</v>
      </c>
      <c r="I52" s="29">
        <v>0</v>
      </c>
    </row>
    <row r="53" spans="1:9" ht="12.75" customHeight="1" x14ac:dyDescent="0.25">
      <c r="A53" s="208" t="s">
        <v>91</v>
      </c>
      <c r="B53" s="208"/>
      <c r="C53" s="208"/>
      <c r="D53" s="208"/>
      <c r="E53" s="208"/>
      <c r="F53" s="208"/>
      <c r="G53" s="14">
        <v>46</v>
      </c>
      <c r="H53" s="30">
        <f>SUM(H54:H59)</f>
        <v>322400000</v>
      </c>
      <c r="I53" s="30">
        <f>SUM(I54:I59)</f>
        <v>323500000</v>
      </c>
    </row>
    <row r="54" spans="1:9" ht="12.75" customHeight="1" x14ac:dyDescent="0.25">
      <c r="A54" s="207" t="s">
        <v>92</v>
      </c>
      <c r="B54" s="207"/>
      <c r="C54" s="207"/>
      <c r="D54" s="207"/>
      <c r="E54" s="207"/>
      <c r="F54" s="207"/>
      <c r="G54" s="13">
        <v>47</v>
      </c>
      <c r="H54" s="29">
        <v>0</v>
      </c>
      <c r="I54" s="29">
        <v>0</v>
      </c>
    </row>
    <row r="55" spans="1:9" ht="23.5" customHeight="1" x14ac:dyDescent="0.25">
      <c r="A55" s="207" t="s">
        <v>93</v>
      </c>
      <c r="B55" s="207"/>
      <c r="C55" s="207"/>
      <c r="D55" s="207"/>
      <c r="E55" s="207"/>
      <c r="F55" s="207"/>
      <c r="G55" s="13">
        <v>48</v>
      </c>
      <c r="H55" s="29">
        <v>0</v>
      </c>
      <c r="I55" s="29">
        <v>0</v>
      </c>
    </row>
    <row r="56" spans="1:9" ht="12.75" customHeight="1" x14ac:dyDescent="0.25">
      <c r="A56" s="207" t="s">
        <v>94</v>
      </c>
      <c r="B56" s="207"/>
      <c r="C56" s="207"/>
      <c r="D56" s="207"/>
      <c r="E56" s="207"/>
      <c r="F56" s="207"/>
      <c r="G56" s="13">
        <v>49</v>
      </c>
      <c r="H56" s="29">
        <v>296600000</v>
      </c>
      <c r="I56" s="29">
        <v>293500000</v>
      </c>
    </row>
    <row r="57" spans="1:9" ht="12.75" customHeight="1" x14ac:dyDescent="0.25">
      <c r="A57" s="207" t="s">
        <v>95</v>
      </c>
      <c r="B57" s="207"/>
      <c r="C57" s="207"/>
      <c r="D57" s="207"/>
      <c r="E57" s="207"/>
      <c r="F57" s="207"/>
      <c r="G57" s="13">
        <v>50</v>
      </c>
      <c r="H57" s="29">
        <v>0</v>
      </c>
      <c r="I57" s="29">
        <v>0</v>
      </c>
    </row>
    <row r="58" spans="1:9" ht="12.75" customHeight="1" x14ac:dyDescent="0.25">
      <c r="A58" s="207" t="s">
        <v>96</v>
      </c>
      <c r="B58" s="207"/>
      <c r="C58" s="207"/>
      <c r="D58" s="207"/>
      <c r="E58" s="207"/>
      <c r="F58" s="207"/>
      <c r="G58" s="13">
        <v>51</v>
      </c>
      <c r="H58" s="29">
        <v>17500000</v>
      </c>
      <c r="I58" s="29">
        <v>20400000</v>
      </c>
    </row>
    <row r="59" spans="1:9" ht="12.75" customHeight="1" x14ac:dyDescent="0.25">
      <c r="A59" s="207" t="s">
        <v>97</v>
      </c>
      <c r="B59" s="207"/>
      <c r="C59" s="207"/>
      <c r="D59" s="207"/>
      <c r="E59" s="207"/>
      <c r="F59" s="207"/>
      <c r="G59" s="13">
        <v>52</v>
      </c>
      <c r="H59" s="29">
        <v>8300000</v>
      </c>
      <c r="I59" s="29">
        <v>9600000</v>
      </c>
    </row>
    <row r="60" spans="1:9" ht="12.75" customHeight="1" x14ac:dyDescent="0.25">
      <c r="A60" s="208" t="s">
        <v>98</v>
      </c>
      <c r="B60" s="208"/>
      <c r="C60" s="208"/>
      <c r="D60" s="208"/>
      <c r="E60" s="208"/>
      <c r="F60" s="208"/>
      <c r="G60" s="14">
        <v>53</v>
      </c>
      <c r="H60" s="30">
        <f>SUM(H61:H69)</f>
        <v>23000000</v>
      </c>
      <c r="I60" s="30">
        <f>SUM(I61:I69)</f>
        <v>18300000</v>
      </c>
    </row>
    <row r="61" spans="1:9" ht="12.75" customHeight="1" x14ac:dyDescent="0.25">
      <c r="A61" s="207" t="s">
        <v>99</v>
      </c>
      <c r="B61" s="207"/>
      <c r="C61" s="207"/>
      <c r="D61" s="207"/>
      <c r="E61" s="207"/>
      <c r="F61" s="207"/>
      <c r="G61" s="13">
        <v>54</v>
      </c>
      <c r="H61" s="29">
        <v>0</v>
      </c>
      <c r="I61" s="29">
        <v>0</v>
      </c>
    </row>
    <row r="62" spans="1:9" ht="27.65" customHeight="1" x14ac:dyDescent="0.25">
      <c r="A62" s="207" t="s">
        <v>100</v>
      </c>
      <c r="B62" s="207"/>
      <c r="C62" s="207"/>
      <c r="D62" s="207"/>
      <c r="E62" s="207"/>
      <c r="F62" s="207"/>
      <c r="G62" s="13">
        <v>55</v>
      </c>
      <c r="H62" s="29">
        <v>0</v>
      </c>
      <c r="I62" s="29">
        <v>0</v>
      </c>
    </row>
    <row r="63" spans="1:9" ht="12.75" customHeight="1" x14ac:dyDescent="0.25">
      <c r="A63" s="207" t="s">
        <v>101</v>
      </c>
      <c r="B63" s="207"/>
      <c r="C63" s="207"/>
      <c r="D63" s="207"/>
      <c r="E63" s="207"/>
      <c r="F63" s="207"/>
      <c r="G63" s="13">
        <v>56</v>
      </c>
      <c r="H63" s="29">
        <v>0</v>
      </c>
      <c r="I63" s="29">
        <v>0</v>
      </c>
    </row>
    <row r="64" spans="1:9" ht="25.9" customHeight="1" x14ac:dyDescent="0.25">
      <c r="A64" s="207" t="s">
        <v>102</v>
      </c>
      <c r="B64" s="207"/>
      <c r="C64" s="207"/>
      <c r="D64" s="207"/>
      <c r="E64" s="207"/>
      <c r="F64" s="207"/>
      <c r="G64" s="13">
        <v>57</v>
      </c>
      <c r="H64" s="29">
        <v>0</v>
      </c>
      <c r="I64" s="29">
        <v>0</v>
      </c>
    </row>
    <row r="65" spans="1:9" ht="21.65" customHeight="1" x14ac:dyDescent="0.25">
      <c r="A65" s="207" t="s">
        <v>103</v>
      </c>
      <c r="B65" s="207"/>
      <c r="C65" s="207"/>
      <c r="D65" s="207"/>
      <c r="E65" s="207"/>
      <c r="F65" s="207"/>
      <c r="G65" s="13">
        <v>58</v>
      </c>
      <c r="H65" s="29">
        <v>0</v>
      </c>
      <c r="I65" s="29">
        <v>0</v>
      </c>
    </row>
    <row r="66" spans="1:9" ht="21.65" customHeight="1" x14ac:dyDescent="0.25">
      <c r="A66" s="207" t="s">
        <v>104</v>
      </c>
      <c r="B66" s="207"/>
      <c r="C66" s="207"/>
      <c r="D66" s="207"/>
      <c r="E66" s="207"/>
      <c r="F66" s="207"/>
      <c r="G66" s="13">
        <v>59</v>
      </c>
      <c r="H66" s="29">
        <v>0</v>
      </c>
      <c r="I66" s="29">
        <v>0</v>
      </c>
    </row>
    <row r="67" spans="1:9" ht="12.75" customHeight="1" x14ac:dyDescent="0.25">
      <c r="A67" s="207" t="s">
        <v>105</v>
      </c>
      <c r="B67" s="207"/>
      <c r="C67" s="207"/>
      <c r="D67" s="207"/>
      <c r="E67" s="207"/>
      <c r="F67" s="207"/>
      <c r="G67" s="13">
        <v>60</v>
      </c>
      <c r="H67" s="29">
        <v>0</v>
      </c>
      <c r="I67" s="29">
        <v>0</v>
      </c>
    </row>
    <row r="68" spans="1:9" ht="12.75" customHeight="1" x14ac:dyDescent="0.25">
      <c r="A68" s="207" t="s">
        <v>106</v>
      </c>
      <c r="B68" s="207"/>
      <c r="C68" s="207"/>
      <c r="D68" s="207"/>
      <c r="E68" s="207"/>
      <c r="F68" s="207"/>
      <c r="G68" s="13">
        <v>61</v>
      </c>
      <c r="H68" s="29">
        <v>1900000</v>
      </c>
      <c r="I68" s="29">
        <v>2300000</v>
      </c>
    </row>
    <row r="69" spans="1:9" ht="12.75" customHeight="1" x14ac:dyDescent="0.25">
      <c r="A69" s="207" t="s">
        <v>107</v>
      </c>
      <c r="B69" s="207"/>
      <c r="C69" s="207"/>
      <c r="D69" s="207"/>
      <c r="E69" s="207"/>
      <c r="F69" s="207"/>
      <c r="G69" s="13">
        <v>62</v>
      </c>
      <c r="H69" s="29">
        <v>21100000</v>
      </c>
      <c r="I69" s="29">
        <v>16000000</v>
      </c>
    </row>
    <row r="70" spans="1:9" ht="12.75" customHeight="1" x14ac:dyDescent="0.25">
      <c r="A70" s="207" t="s">
        <v>108</v>
      </c>
      <c r="B70" s="207"/>
      <c r="C70" s="207"/>
      <c r="D70" s="207"/>
      <c r="E70" s="207"/>
      <c r="F70" s="207"/>
      <c r="G70" s="13">
        <v>63</v>
      </c>
      <c r="H70" s="29">
        <v>110000000</v>
      </c>
      <c r="I70" s="29">
        <v>161500000</v>
      </c>
    </row>
    <row r="71" spans="1:9" ht="12.75" customHeight="1" x14ac:dyDescent="0.25">
      <c r="A71" s="223" t="s">
        <v>109</v>
      </c>
      <c r="B71" s="223"/>
      <c r="C71" s="223"/>
      <c r="D71" s="223"/>
      <c r="E71" s="223"/>
      <c r="F71" s="223"/>
      <c r="G71" s="13">
        <v>64</v>
      </c>
      <c r="H71" s="29">
        <v>9600000</v>
      </c>
      <c r="I71" s="29">
        <v>9500000</v>
      </c>
    </row>
    <row r="72" spans="1:9" ht="12.75" customHeight="1" x14ac:dyDescent="0.25">
      <c r="A72" s="209" t="s">
        <v>110</v>
      </c>
      <c r="B72" s="209"/>
      <c r="C72" s="209"/>
      <c r="D72" s="209"/>
      <c r="E72" s="209"/>
      <c r="F72" s="209"/>
      <c r="G72" s="14">
        <v>65</v>
      </c>
      <c r="H72" s="30">
        <f>H8+H9+H44+H71</f>
        <v>3341800000</v>
      </c>
      <c r="I72" s="30">
        <f>I8+I9+I44+I71</f>
        <v>3475400000</v>
      </c>
    </row>
    <row r="73" spans="1:9" ht="12.75" customHeight="1" x14ac:dyDescent="0.25">
      <c r="A73" s="223" t="s">
        <v>111</v>
      </c>
      <c r="B73" s="223"/>
      <c r="C73" s="223"/>
      <c r="D73" s="223"/>
      <c r="E73" s="223"/>
      <c r="F73" s="223"/>
      <c r="G73" s="13">
        <v>66</v>
      </c>
      <c r="H73" s="29">
        <v>0</v>
      </c>
      <c r="I73" s="29">
        <v>0</v>
      </c>
    </row>
    <row r="74" spans="1:9" x14ac:dyDescent="0.25">
      <c r="A74" s="225" t="s">
        <v>112</v>
      </c>
      <c r="B74" s="226"/>
      <c r="C74" s="226"/>
      <c r="D74" s="226"/>
      <c r="E74" s="226"/>
      <c r="F74" s="226"/>
      <c r="G74" s="226"/>
      <c r="H74" s="226"/>
      <c r="I74" s="226"/>
    </row>
    <row r="75" spans="1:9" ht="24.75" customHeight="1" x14ac:dyDescent="0.25">
      <c r="A75" s="209" t="s">
        <v>498</v>
      </c>
      <c r="B75" s="209"/>
      <c r="C75" s="209"/>
      <c r="D75" s="209"/>
      <c r="E75" s="209"/>
      <c r="F75" s="209"/>
      <c r="G75" s="14">
        <v>67</v>
      </c>
      <c r="H75" s="30">
        <f>H76+H77+H78+H84+H85+H91+H94+H97</f>
        <v>1584700000</v>
      </c>
      <c r="I75" s="30">
        <f>I76+I77+I78+I84+I85+I91+I94+I97</f>
        <v>1637500000</v>
      </c>
    </row>
    <row r="76" spans="1:9" ht="12.75" customHeight="1" x14ac:dyDescent="0.25">
      <c r="A76" s="207" t="s">
        <v>113</v>
      </c>
      <c r="B76" s="207"/>
      <c r="C76" s="207"/>
      <c r="D76" s="207"/>
      <c r="E76" s="207"/>
      <c r="F76" s="207"/>
      <c r="G76" s="13">
        <v>68</v>
      </c>
      <c r="H76" s="29">
        <v>1200000000</v>
      </c>
      <c r="I76" s="29">
        <v>1200000000</v>
      </c>
    </row>
    <row r="77" spans="1:9" ht="12.75" customHeight="1" x14ac:dyDescent="0.25">
      <c r="A77" s="207" t="s">
        <v>114</v>
      </c>
      <c r="B77" s="207"/>
      <c r="C77" s="207"/>
      <c r="D77" s="207"/>
      <c r="E77" s="207"/>
      <c r="F77" s="207"/>
      <c r="G77" s="13">
        <v>69</v>
      </c>
      <c r="H77" s="29">
        <v>0</v>
      </c>
      <c r="I77" s="29">
        <v>0</v>
      </c>
    </row>
    <row r="78" spans="1:9" ht="12.75" customHeight="1" x14ac:dyDescent="0.25">
      <c r="A78" s="208" t="s">
        <v>115</v>
      </c>
      <c r="B78" s="208"/>
      <c r="C78" s="208"/>
      <c r="D78" s="208"/>
      <c r="E78" s="208"/>
      <c r="F78" s="208"/>
      <c r="G78" s="14">
        <v>70</v>
      </c>
      <c r="H78" s="30">
        <f>SUM(H79:H83)</f>
        <v>152100000</v>
      </c>
      <c r="I78" s="30">
        <f>SUM(I79:I83)</f>
        <v>160900000</v>
      </c>
    </row>
    <row r="79" spans="1:9" ht="12.75" customHeight="1" x14ac:dyDescent="0.25">
      <c r="A79" s="207" t="s">
        <v>116</v>
      </c>
      <c r="B79" s="207"/>
      <c r="C79" s="207"/>
      <c r="D79" s="207"/>
      <c r="E79" s="207"/>
      <c r="F79" s="207"/>
      <c r="G79" s="13">
        <v>71</v>
      </c>
      <c r="H79" s="29">
        <v>51100000</v>
      </c>
      <c r="I79" s="29">
        <v>58900000</v>
      </c>
    </row>
    <row r="80" spans="1:9" ht="12.75" customHeight="1" x14ac:dyDescent="0.25">
      <c r="A80" s="207" t="s">
        <v>117</v>
      </c>
      <c r="B80" s="207"/>
      <c r="C80" s="207"/>
      <c r="D80" s="207"/>
      <c r="E80" s="207"/>
      <c r="F80" s="207"/>
      <c r="G80" s="13">
        <v>72</v>
      </c>
      <c r="H80" s="29">
        <v>0</v>
      </c>
      <c r="I80" s="29">
        <v>0</v>
      </c>
    </row>
    <row r="81" spans="1:9" ht="12.75" customHeight="1" x14ac:dyDescent="0.25">
      <c r="A81" s="207" t="s">
        <v>118</v>
      </c>
      <c r="B81" s="207"/>
      <c r="C81" s="207"/>
      <c r="D81" s="207"/>
      <c r="E81" s="207"/>
      <c r="F81" s="207"/>
      <c r="G81" s="13">
        <v>73</v>
      </c>
      <c r="H81" s="29">
        <v>0</v>
      </c>
      <c r="I81" s="29">
        <v>0</v>
      </c>
    </row>
    <row r="82" spans="1:9" ht="12.75" customHeight="1" x14ac:dyDescent="0.25">
      <c r="A82" s="207" t="s">
        <v>119</v>
      </c>
      <c r="B82" s="207"/>
      <c r="C82" s="207"/>
      <c r="D82" s="207"/>
      <c r="E82" s="207"/>
      <c r="F82" s="207"/>
      <c r="G82" s="13">
        <v>74</v>
      </c>
      <c r="H82" s="29">
        <v>0</v>
      </c>
      <c r="I82" s="29">
        <v>0</v>
      </c>
    </row>
    <row r="83" spans="1:9" ht="12.75" customHeight="1" x14ac:dyDescent="0.25">
      <c r="A83" s="207" t="s">
        <v>120</v>
      </c>
      <c r="B83" s="207"/>
      <c r="C83" s="207"/>
      <c r="D83" s="207"/>
      <c r="E83" s="207"/>
      <c r="F83" s="207"/>
      <c r="G83" s="13">
        <v>75</v>
      </c>
      <c r="H83" s="29">
        <v>101000000</v>
      </c>
      <c r="I83" s="29">
        <v>102000000</v>
      </c>
    </row>
    <row r="84" spans="1:9" ht="12.75" customHeight="1" x14ac:dyDescent="0.25">
      <c r="A84" s="224" t="s">
        <v>121</v>
      </c>
      <c r="B84" s="224"/>
      <c r="C84" s="224"/>
      <c r="D84" s="224"/>
      <c r="E84" s="224"/>
      <c r="F84" s="224"/>
      <c r="G84" s="105">
        <v>76</v>
      </c>
      <c r="H84" s="106">
        <v>0</v>
      </c>
      <c r="I84" s="106">
        <v>0</v>
      </c>
    </row>
    <row r="85" spans="1:9" ht="12.75" customHeight="1" x14ac:dyDescent="0.25">
      <c r="A85" s="208" t="s">
        <v>391</v>
      </c>
      <c r="B85" s="208"/>
      <c r="C85" s="208"/>
      <c r="D85" s="208"/>
      <c r="E85" s="208"/>
      <c r="F85" s="208"/>
      <c r="G85" s="14">
        <v>77</v>
      </c>
      <c r="H85" s="30">
        <f>H86+H87+H88+H89+H90</f>
        <v>180800000</v>
      </c>
      <c r="I85" s="30">
        <f>I86+I87+I88+I89+I90</f>
        <v>173600000</v>
      </c>
    </row>
    <row r="86" spans="1:9" ht="25.5" customHeight="1" x14ac:dyDescent="0.25">
      <c r="A86" s="207" t="s">
        <v>392</v>
      </c>
      <c r="B86" s="207"/>
      <c r="C86" s="207"/>
      <c r="D86" s="207"/>
      <c r="E86" s="207"/>
      <c r="F86" s="207"/>
      <c r="G86" s="13">
        <v>78</v>
      </c>
      <c r="H86" s="29">
        <v>73500000</v>
      </c>
      <c r="I86" s="29">
        <v>69100000</v>
      </c>
    </row>
    <row r="87" spans="1:9" ht="12.75" customHeight="1" x14ac:dyDescent="0.25">
      <c r="A87" s="207" t="s">
        <v>122</v>
      </c>
      <c r="B87" s="207"/>
      <c r="C87" s="207"/>
      <c r="D87" s="207"/>
      <c r="E87" s="207"/>
      <c r="F87" s="207"/>
      <c r="G87" s="13">
        <v>79</v>
      </c>
      <c r="H87" s="29">
        <v>0</v>
      </c>
      <c r="I87" s="29">
        <v>0</v>
      </c>
    </row>
    <row r="88" spans="1:9" ht="12.75" customHeight="1" x14ac:dyDescent="0.25">
      <c r="A88" s="207" t="s">
        <v>123</v>
      </c>
      <c r="B88" s="207"/>
      <c r="C88" s="207"/>
      <c r="D88" s="207"/>
      <c r="E88" s="207"/>
      <c r="F88" s="207"/>
      <c r="G88" s="13">
        <v>80</v>
      </c>
      <c r="H88" s="29">
        <v>0</v>
      </c>
      <c r="I88" s="29">
        <v>0</v>
      </c>
    </row>
    <row r="89" spans="1:9" ht="12.75" customHeight="1" x14ac:dyDescent="0.25">
      <c r="A89" s="207" t="s">
        <v>393</v>
      </c>
      <c r="B89" s="207"/>
      <c r="C89" s="207"/>
      <c r="D89" s="207"/>
      <c r="E89" s="207"/>
      <c r="F89" s="207"/>
      <c r="G89" s="13">
        <v>81</v>
      </c>
      <c r="H89" s="29">
        <v>0</v>
      </c>
      <c r="I89" s="29">
        <v>0</v>
      </c>
    </row>
    <row r="90" spans="1:9" ht="25.5" customHeight="1" x14ac:dyDescent="0.25">
      <c r="A90" s="207" t="s">
        <v>394</v>
      </c>
      <c r="B90" s="207"/>
      <c r="C90" s="207"/>
      <c r="D90" s="207"/>
      <c r="E90" s="207"/>
      <c r="F90" s="207"/>
      <c r="G90" s="13">
        <v>82</v>
      </c>
      <c r="H90" s="29">
        <v>107300000</v>
      </c>
      <c r="I90" s="29">
        <v>104500000</v>
      </c>
    </row>
    <row r="91" spans="1:9" ht="24" customHeight="1" x14ac:dyDescent="0.25">
      <c r="A91" s="208" t="s">
        <v>395</v>
      </c>
      <c r="B91" s="208"/>
      <c r="C91" s="208"/>
      <c r="D91" s="208"/>
      <c r="E91" s="208"/>
      <c r="F91" s="208"/>
      <c r="G91" s="14">
        <v>83</v>
      </c>
      <c r="H91" s="30">
        <f>H92-H93</f>
        <v>-133500000</v>
      </c>
      <c r="I91" s="30">
        <f>I92-I93</f>
        <v>-79700000</v>
      </c>
    </row>
    <row r="92" spans="1:9" ht="12.75" customHeight="1" x14ac:dyDescent="0.25">
      <c r="A92" s="207" t="s">
        <v>124</v>
      </c>
      <c r="B92" s="207"/>
      <c r="C92" s="207"/>
      <c r="D92" s="207"/>
      <c r="E92" s="207"/>
      <c r="F92" s="207"/>
      <c r="G92" s="13">
        <v>84</v>
      </c>
      <c r="H92" s="29">
        <v>0</v>
      </c>
      <c r="I92" s="29">
        <v>0</v>
      </c>
    </row>
    <row r="93" spans="1:9" ht="12.75" customHeight="1" x14ac:dyDescent="0.25">
      <c r="A93" s="207" t="s">
        <v>125</v>
      </c>
      <c r="B93" s="207"/>
      <c r="C93" s="207"/>
      <c r="D93" s="207"/>
      <c r="E93" s="207"/>
      <c r="F93" s="207"/>
      <c r="G93" s="13">
        <v>85</v>
      </c>
      <c r="H93" s="29">
        <v>133500000</v>
      </c>
      <c r="I93" s="29">
        <v>79700000</v>
      </c>
    </row>
    <row r="94" spans="1:9" ht="12.75" customHeight="1" x14ac:dyDescent="0.25">
      <c r="A94" s="208" t="s">
        <v>396</v>
      </c>
      <c r="B94" s="208"/>
      <c r="C94" s="208"/>
      <c r="D94" s="208"/>
      <c r="E94" s="208"/>
      <c r="F94" s="208"/>
      <c r="G94" s="14">
        <v>86</v>
      </c>
      <c r="H94" s="30">
        <f>H95-H96</f>
        <v>181800000</v>
      </c>
      <c r="I94" s="30">
        <f>I95-I96</f>
        <v>179000000</v>
      </c>
    </row>
    <row r="95" spans="1:9" ht="12.75" customHeight="1" x14ac:dyDescent="0.25">
      <c r="A95" s="207" t="s">
        <v>126</v>
      </c>
      <c r="B95" s="207"/>
      <c r="C95" s="207"/>
      <c r="D95" s="207"/>
      <c r="E95" s="207"/>
      <c r="F95" s="207"/>
      <c r="G95" s="13">
        <v>87</v>
      </c>
      <c r="H95" s="29">
        <v>181800000</v>
      </c>
      <c r="I95" s="29">
        <v>179000000</v>
      </c>
    </row>
    <row r="96" spans="1:9" ht="12.75" customHeight="1" x14ac:dyDescent="0.25">
      <c r="A96" s="207" t="s">
        <v>127</v>
      </c>
      <c r="B96" s="207"/>
      <c r="C96" s="207"/>
      <c r="D96" s="207"/>
      <c r="E96" s="207"/>
      <c r="F96" s="207"/>
      <c r="G96" s="13">
        <v>88</v>
      </c>
      <c r="H96" s="29">
        <v>0</v>
      </c>
      <c r="I96" s="29">
        <v>0</v>
      </c>
    </row>
    <row r="97" spans="1:9" ht="12.75" customHeight="1" x14ac:dyDescent="0.25">
      <c r="A97" s="207" t="s">
        <v>128</v>
      </c>
      <c r="B97" s="207"/>
      <c r="C97" s="207"/>
      <c r="D97" s="207"/>
      <c r="E97" s="207"/>
      <c r="F97" s="207"/>
      <c r="G97" s="13">
        <v>89</v>
      </c>
      <c r="H97" s="29">
        <v>3500000</v>
      </c>
      <c r="I97" s="29">
        <v>3700000</v>
      </c>
    </row>
    <row r="98" spans="1:9" ht="12.75" customHeight="1" x14ac:dyDescent="0.25">
      <c r="A98" s="209" t="s">
        <v>397</v>
      </c>
      <c r="B98" s="209"/>
      <c r="C98" s="209"/>
      <c r="D98" s="209"/>
      <c r="E98" s="209"/>
      <c r="F98" s="209"/>
      <c r="G98" s="14">
        <v>90</v>
      </c>
      <c r="H98" s="30">
        <f>SUM(H99:H104)</f>
        <v>502900000</v>
      </c>
      <c r="I98" s="30">
        <f>SUM(I99:I104)</f>
        <v>506800000</v>
      </c>
    </row>
    <row r="99" spans="1:9" ht="31.9" customHeight="1" x14ac:dyDescent="0.25">
      <c r="A99" s="207" t="s">
        <v>129</v>
      </c>
      <c r="B99" s="207"/>
      <c r="C99" s="207"/>
      <c r="D99" s="207"/>
      <c r="E99" s="207"/>
      <c r="F99" s="207"/>
      <c r="G99" s="13">
        <v>91</v>
      </c>
      <c r="H99" s="29">
        <v>7100000</v>
      </c>
      <c r="I99" s="29">
        <v>9300000</v>
      </c>
    </row>
    <row r="100" spans="1:9" ht="12.75" customHeight="1" x14ac:dyDescent="0.25">
      <c r="A100" s="207" t="s">
        <v>130</v>
      </c>
      <c r="B100" s="207"/>
      <c r="C100" s="207"/>
      <c r="D100" s="207"/>
      <c r="E100" s="207"/>
      <c r="F100" s="207"/>
      <c r="G100" s="13">
        <v>92</v>
      </c>
      <c r="H100" s="29">
        <v>0</v>
      </c>
      <c r="I100" s="29">
        <v>0</v>
      </c>
    </row>
    <row r="101" spans="1:9" ht="12.75" customHeight="1" x14ac:dyDescent="0.25">
      <c r="A101" s="207" t="s">
        <v>131</v>
      </c>
      <c r="B101" s="207"/>
      <c r="C101" s="207"/>
      <c r="D101" s="207"/>
      <c r="E101" s="207"/>
      <c r="F101" s="207"/>
      <c r="G101" s="13">
        <v>93</v>
      </c>
      <c r="H101" s="29">
        <v>2000000</v>
      </c>
      <c r="I101" s="29">
        <v>5400000</v>
      </c>
    </row>
    <row r="102" spans="1:9" ht="12.75" customHeight="1" x14ac:dyDescent="0.25">
      <c r="A102" s="207" t="s">
        <v>132</v>
      </c>
      <c r="B102" s="207"/>
      <c r="C102" s="207"/>
      <c r="D102" s="207"/>
      <c r="E102" s="207"/>
      <c r="F102" s="207"/>
      <c r="G102" s="13">
        <v>94</v>
      </c>
      <c r="H102" s="29">
        <v>389800000</v>
      </c>
      <c r="I102" s="29">
        <v>393400000</v>
      </c>
    </row>
    <row r="103" spans="1:9" ht="12.75" customHeight="1" x14ac:dyDescent="0.25">
      <c r="A103" s="207" t="s">
        <v>133</v>
      </c>
      <c r="B103" s="207"/>
      <c r="C103" s="207"/>
      <c r="D103" s="207"/>
      <c r="E103" s="207"/>
      <c r="F103" s="207"/>
      <c r="G103" s="13">
        <v>95</v>
      </c>
      <c r="H103" s="29">
        <v>0</v>
      </c>
      <c r="I103" s="29">
        <v>0</v>
      </c>
    </row>
    <row r="104" spans="1:9" ht="12.75" customHeight="1" x14ac:dyDescent="0.25">
      <c r="A104" s="207" t="s">
        <v>134</v>
      </c>
      <c r="B104" s="207"/>
      <c r="C104" s="207"/>
      <c r="D104" s="207"/>
      <c r="E104" s="207"/>
      <c r="F104" s="207"/>
      <c r="G104" s="13">
        <v>96</v>
      </c>
      <c r="H104" s="29">
        <v>104000000</v>
      </c>
      <c r="I104" s="29">
        <v>98700000</v>
      </c>
    </row>
    <row r="105" spans="1:9" ht="12.75" customHeight="1" x14ac:dyDescent="0.25">
      <c r="A105" s="209" t="s">
        <v>398</v>
      </c>
      <c r="B105" s="209"/>
      <c r="C105" s="209"/>
      <c r="D105" s="209"/>
      <c r="E105" s="209"/>
      <c r="F105" s="209"/>
      <c r="G105" s="14">
        <v>97</v>
      </c>
      <c r="H105" s="30">
        <f>SUM(H106:H116)</f>
        <v>300100000</v>
      </c>
      <c r="I105" s="30">
        <f>SUM(I106:I116)</f>
        <v>63700000</v>
      </c>
    </row>
    <row r="106" spans="1:9" ht="12.75" customHeight="1" x14ac:dyDescent="0.25">
      <c r="A106" s="207" t="s">
        <v>135</v>
      </c>
      <c r="B106" s="207"/>
      <c r="C106" s="207"/>
      <c r="D106" s="207"/>
      <c r="E106" s="207"/>
      <c r="F106" s="207"/>
      <c r="G106" s="13">
        <v>98</v>
      </c>
      <c r="H106" s="29">
        <v>0</v>
      </c>
      <c r="I106" s="29">
        <v>0</v>
      </c>
    </row>
    <row r="107" spans="1:9" ht="24.65" customHeight="1" x14ac:dyDescent="0.25">
      <c r="A107" s="207" t="s">
        <v>136</v>
      </c>
      <c r="B107" s="207"/>
      <c r="C107" s="207"/>
      <c r="D107" s="207"/>
      <c r="E107" s="207"/>
      <c r="F107" s="207"/>
      <c r="G107" s="13">
        <v>99</v>
      </c>
      <c r="H107" s="29">
        <v>0</v>
      </c>
      <c r="I107" s="29">
        <v>0</v>
      </c>
    </row>
    <row r="108" spans="1:9" ht="12.75" customHeight="1" x14ac:dyDescent="0.25">
      <c r="A108" s="207" t="s">
        <v>137</v>
      </c>
      <c r="B108" s="207"/>
      <c r="C108" s="207"/>
      <c r="D108" s="207"/>
      <c r="E108" s="207"/>
      <c r="F108" s="207"/>
      <c r="G108" s="13">
        <v>100</v>
      </c>
      <c r="H108" s="29">
        <v>0</v>
      </c>
      <c r="I108" s="29">
        <v>0</v>
      </c>
    </row>
    <row r="109" spans="1:9" ht="21.65" customHeight="1" x14ac:dyDescent="0.25">
      <c r="A109" s="207" t="s">
        <v>138</v>
      </c>
      <c r="B109" s="207"/>
      <c r="C109" s="207"/>
      <c r="D109" s="207"/>
      <c r="E109" s="207"/>
      <c r="F109" s="207"/>
      <c r="G109" s="13">
        <v>101</v>
      </c>
      <c r="H109" s="29">
        <v>0</v>
      </c>
      <c r="I109" s="29">
        <v>0</v>
      </c>
    </row>
    <row r="110" spans="1:9" ht="12.75" customHeight="1" x14ac:dyDescent="0.25">
      <c r="A110" s="207" t="s">
        <v>139</v>
      </c>
      <c r="B110" s="207"/>
      <c r="C110" s="207"/>
      <c r="D110" s="207"/>
      <c r="E110" s="207"/>
      <c r="F110" s="207"/>
      <c r="G110" s="13">
        <v>102</v>
      </c>
      <c r="H110" s="29">
        <v>30800000</v>
      </c>
      <c r="I110" s="29">
        <v>58900000</v>
      </c>
    </row>
    <row r="111" spans="1:9" ht="12.75" customHeight="1" x14ac:dyDescent="0.25">
      <c r="A111" s="207" t="s">
        <v>140</v>
      </c>
      <c r="B111" s="207"/>
      <c r="C111" s="207"/>
      <c r="D111" s="207"/>
      <c r="E111" s="207"/>
      <c r="F111" s="207"/>
      <c r="G111" s="13">
        <v>103</v>
      </c>
      <c r="H111" s="29">
        <v>264600000</v>
      </c>
      <c r="I111" s="29">
        <v>0</v>
      </c>
    </row>
    <row r="112" spans="1:9" ht="12.75" customHeight="1" x14ac:dyDescent="0.25">
      <c r="A112" s="207" t="s">
        <v>141</v>
      </c>
      <c r="B112" s="207"/>
      <c r="C112" s="207"/>
      <c r="D112" s="207"/>
      <c r="E112" s="207"/>
      <c r="F112" s="207"/>
      <c r="G112" s="13">
        <v>104</v>
      </c>
      <c r="H112" s="29">
        <v>0</v>
      </c>
      <c r="I112" s="29">
        <v>0</v>
      </c>
    </row>
    <row r="113" spans="1:9" ht="12.75" customHeight="1" x14ac:dyDescent="0.25">
      <c r="A113" s="207" t="s">
        <v>142</v>
      </c>
      <c r="B113" s="207"/>
      <c r="C113" s="207"/>
      <c r="D113" s="207"/>
      <c r="E113" s="207"/>
      <c r="F113" s="207"/>
      <c r="G113" s="13">
        <v>105</v>
      </c>
      <c r="H113" s="29">
        <v>0</v>
      </c>
      <c r="I113" s="29">
        <v>0</v>
      </c>
    </row>
    <row r="114" spans="1:9" ht="12.75" customHeight="1" x14ac:dyDescent="0.25">
      <c r="A114" s="207" t="s">
        <v>143</v>
      </c>
      <c r="B114" s="207"/>
      <c r="C114" s="207"/>
      <c r="D114" s="207"/>
      <c r="E114" s="207"/>
      <c r="F114" s="207"/>
      <c r="G114" s="13">
        <v>106</v>
      </c>
      <c r="H114" s="29">
        <v>0</v>
      </c>
      <c r="I114" s="29">
        <v>0</v>
      </c>
    </row>
    <row r="115" spans="1:9" ht="12.75" customHeight="1" x14ac:dyDescent="0.25">
      <c r="A115" s="207" t="s">
        <v>144</v>
      </c>
      <c r="B115" s="207"/>
      <c r="C115" s="207"/>
      <c r="D115" s="207"/>
      <c r="E115" s="207"/>
      <c r="F115" s="207"/>
      <c r="G115" s="13">
        <v>107</v>
      </c>
      <c r="H115" s="29">
        <v>2400000</v>
      </c>
      <c r="I115" s="29">
        <v>2400000</v>
      </c>
    </row>
    <row r="116" spans="1:9" ht="12.75" customHeight="1" x14ac:dyDescent="0.25">
      <c r="A116" s="207" t="s">
        <v>145</v>
      </c>
      <c r="B116" s="207"/>
      <c r="C116" s="207"/>
      <c r="D116" s="207"/>
      <c r="E116" s="207"/>
      <c r="F116" s="207"/>
      <c r="G116" s="13">
        <v>108</v>
      </c>
      <c r="H116" s="29">
        <v>2300000</v>
      </c>
      <c r="I116" s="29">
        <v>2400000</v>
      </c>
    </row>
    <row r="117" spans="1:9" ht="12.75" customHeight="1" x14ac:dyDescent="0.25">
      <c r="A117" s="209" t="s">
        <v>399</v>
      </c>
      <c r="B117" s="209"/>
      <c r="C117" s="209"/>
      <c r="D117" s="209"/>
      <c r="E117" s="209"/>
      <c r="F117" s="209"/>
      <c r="G117" s="14">
        <v>109</v>
      </c>
      <c r="H117" s="30">
        <f>SUM(H118:H131)</f>
        <v>892500000</v>
      </c>
      <c r="I117" s="30">
        <f>SUM(I118:I131)</f>
        <v>1179800000</v>
      </c>
    </row>
    <row r="118" spans="1:9" ht="12.75" customHeight="1" x14ac:dyDescent="0.25">
      <c r="A118" s="207" t="s">
        <v>146</v>
      </c>
      <c r="B118" s="207"/>
      <c r="C118" s="207"/>
      <c r="D118" s="207"/>
      <c r="E118" s="207"/>
      <c r="F118" s="207"/>
      <c r="G118" s="13">
        <v>110</v>
      </c>
      <c r="H118" s="29">
        <v>0</v>
      </c>
      <c r="I118" s="29">
        <v>0</v>
      </c>
    </row>
    <row r="119" spans="1:9" ht="22.15" customHeight="1" x14ac:dyDescent="0.25">
      <c r="A119" s="207" t="s">
        <v>147</v>
      </c>
      <c r="B119" s="207"/>
      <c r="C119" s="207"/>
      <c r="D119" s="207"/>
      <c r="E119" s="207"/>
      <c r="F119" s="207"/>
      <c r="G119" s="13">
        <v>111</v>
      </c>
      <c r="H119" s="29">
        <v>0</v>
      </c>
      <c r="I119" s="29">
        <v>0</v>
      </c>
    </row>
    <row r="120" spans="1:9" ht="12.75" customHeight="1" x14ac:dyDescent="0.25">
      <c r="A120" s="207" t="s">
        <v>148</v>
      </c>
      <c r="B120" s="207"/>
      <c r="C120" s="207"/>
      <c r="D120" s="207"/>
      <c r="E120" s="207"/>
      <c r="F120" s="207"/>
      <c r="G120" s="13">
        <v>112</v>
      </c>
      <c r="H120" s="29">
        <v>0</v>
      </c>
      <c r="I120" s="29">
        <v>0</v>
      </c>
    </row>
    <row r="121" spans="1:9" ht="23.5" customHeight="1" x14ac:dyDescent="0.25">
      <c r="A121" s="207" t="s">
        <v>149</v>
      </c>
      <c r="B121" s="207"/>
      <c r="C121" s="207"/>
      <c r="D121" s="207"/>
      <c r="E121" s="207"/>
      <c r="F121" s="207"/>
      <c r="G121" s="13">
        <v>113</v>
      </c>
      <c r="H121" s="29">
        <v>0</v>
      </c>
      <c r="I121" s="29">
        <v>0</v>
      </c>
    </row>
    <row r="122" spans="1:9" ht="12.75" customHeight="1" x14ac:dyDescent="0.25">
      <c r="A122" s="207" t="s">
        <v>150</v>
      </c>
      <c r="B122" s="207"/>
      <c r="C122" s="207"/>
      <c r="D122" s="207"/>
      <c r="E122" s="207"/>
      <c r="F122" s="207"/>
      <c r="G122" s="13">
        <v>114</v>
      </c>
      <c r="H122" s="29">
        <v>8300000</v>
      </c>
      <c r="I122" s="29">
        <v>16900000</v>
      </c>
    </row>
    <row r="123" spans="1:9" ht="12.75" customHeight="1" x14ac:dyDescent="0.25">
      <c r="A123" s="207" t="s">
        <v>151</v>
      </c>
      <c r="B123" s="207"/>
      <c r="C123" s="207"/>
      <c r="D123" s="207"/>
      <c r="E123" s="207"/>
      <c r="F123" s="207"/>
      <c r="G123" s="13">
        <v>115</v>
      </c>
      <c r="H123" s="29">
        <v>327700000</v>
      </c>
      <c r="I123" s="29">
        <v>664000000</v>
      </c>
    </row>
    <row r="124" spans="1:9" ht="12.75" customHeight="1" x14ac:dyDescent="0.25">
      <c r="A124" s="207" t="s">
        <v>152</v>
      </c>
      <c r="B124" s="207"/>
      <c r="C124" s="207"/>
      <c r="D124" s="207"/>
      <c r="E124" s="207"/>
      <c r="F124" s="207"/>
      <c r="G124" s="13">
        <v>116</v>
      </c>
      <c r="H124" s="29">
        <v>7100000</v>
      </c>
      <c r="I124" s="29">
        <v>8600000</v>
      </c>
    </row>
    <row r="125" spans="1:9" ht="12.75" customHeight="1" x14ac:dyDescent="0.25">
      <c r="A125" s="207" t="s">
        <v>153</v>
      </c>
      <c r="B125" s="207"/>
      <c r="C125" s="207"/>
      <c r="D125" s="207"/>
      <c r="E125" s="207"/>
      <c r="F125" s="207"/>
      <c r="G125" s="13">
        <v>117</v>
      </c>
      <c r="H125" s="29">
        <v>357900000</v>
      </c>
      <c r="I125" s="29">
        <v>293900000</v>
      </c>
    </row>
    <row r="126" spans="1:9" x14ac:dyDescent="0.25">
      <c r="A126" s="207" t="s">
        <v>154</v>
      </c>
      <c r="B126" s="207"/>
      <c r="C126" s="207"/>
      <c r="D126" s="207"/>
      <c r="E126" s="207"/>
      <c r="F126" s="207"/>
      <c r="G126" s="13">
        <v>118</v>
      </c>
      <c r="H126" s="29">
        <v>0</v>
      </c>
      <c r="I126" s="29">
        <v>0</v>
      </c>
    </row>
    <row r="127" spans="1:9" x14ac:dyDescent="0.25">
      <c r="A127" s="207" t="s">
        <v>155</v>
      </c>
      <c r="B127" s="207"/>
      <c r="C127" s="207"/>
      <c r="D127" s="207"/>
      <c r="E127" s="207"/>
      <c r="F127" s="207"/>
      <c r="G127" s="13">
        <v>119</v>
      </c>
      <c r="H127" s="29">
        <v>17000000</v>
      </c>
      <c r="I127" s="29">
        <v>18400000</v>
      </c>
    </row>
    <row r="128" spans="1:9" x14ac:dyDescent="0.25">
      <c r="A128" s="207" t="s">
        <v>156</v>
      </c>
      <c r="B128" s="207"/>
      <c r="C128" s="207"/>
      <c r="D128" s="207"/>
      <c r="E128" s="207"/>
      <c r="F128" s="207"/>
      <c r="G128" s="13">
        <v>120</v>
      </c>
      <c r="H128" s="29">
        <v>141900000</v>
      </c>
      <c r="I128" s="29">
        <v>145700000</v>
      </c>
    </row>
    <row r="129" spans="1:9" x14ac:dyDescent="0.25">
      <c r="A129" s="207" t="s">
        <v>157</v>
      </c>
      <c r="B129" s="207"/>
      <c r="C129" s="207"/>
      <c r="D129" s="207"/>
      <c r="E129" s="207"/>
      <c r="F129" s="207"/>
      <c r="G129" s="13">
        <v>121</v>
      </c>
      <c r="H129" s="29">
        <v>100000</v>
      </c>
      <c r="I129" s="29">
        <v>300000</v>
      </c>
    </row>
    <row r="130" spans="1:9" x14ac:dyDescent="0.25">
      <c r="A130" s="207" t="s">
        <v>158</v>
      </c>
      <c r="B130" s="207"/>
      <c r="C130" s="207"/>
      <c r="D130" s="207"/>
      <c r="E130" s="207"/>
      <c r="F130" s="207"/>
      <c r="G130" s="13">
        <v>122</v>
      </c>
      <c r="H130" s="29">
        <v>0</v>
      </c>
      <c r="I130" s="29">
        <v>0</v>
      </c>
    </row>
    <row r="131" spans="1:9" x14ac:dyDescent="0.25">
      <c r="A131" s="207" t="s">
        <v>159</v>
      </c>
      <c r="B131" s="207"/>
      <c r="C131" s="207"/>
      <c r="D131" s="207"/>
      <c r="E131" s="207"/>
      <c r="F131" s="207"/>
      <c r="G131" s="13">
        <v>123</v>
      </c>
      <c r="H131" s="29">
        <v>32500000</v>
      </c>
      <c r="I131" s="29">
        <v>32000000</v>
      </c>
    </row>
    <row r="132" spans="1:9" ht="22.15" customHeight="1" x14ac:dyDescent="0.25">
      <c r="A132" s="223" t="s">
        <v>160</v>
      </c>
      <c r="B132" s="223"/>
      <c r="C132" s="223"/>
      <c r="D132" s="223"/>
      <c r="E132" s="223"/>
      <c r="F132" s="223"/>
      <c r="G132" s="13">
        <v>124</v>
      </c>
      <c r="H132" s="29">
        <v>61600000</v>
      </c>
      <c r="I132" s="29">
        <v>87600000</v>
      </c>
    </row>
    <row r="133" spans="1:9" x14ac:dyDescent="0.25">
      <c r="A133" s="209" t="s">
        <v>400</v>
      </c>
      <c r="B133" s="209"/>
      <c r="C133" s="209"/>
      <c r="D133" s="209"/>
      <c r="E133" s="209"/>
      <c r="F133" s="209"/>
      <c r="G133" s="14">
        <v>125</v>
      </c>
      <c r="H133" s="30">
        <f>H75+H98+H105+H117+H132</f>
        <v>3341800000</v>
      </c>
      <c r="I133" s="30">
        <f>I75+I98+I105+I117+I132</f>
        <v>3475400000</v>
      </c>
    </row>
    <row r="134" spans="1:9" x14ac:dyDescent="0.25">
      <c r="A134" s="223" t="s">
        <v>161</v>
      </c>
      <c r="B134" s="223"/>
      <c r="C134" s="223"/>
      <c r="D134" s="223"/>
      <c r="E134" s="223"/>
      <c r="F134" s="223"/>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27" zoomScale="110" zoomScaleNormal="100" zoomScaleSheetLayoutView="110" workbookViewId="0">
      <selection activeCell="O33" sqref="O33"/>
    </sheetView>
  </sheetViews>
  <sheetFormatPr defaultRowHeight="12.5" x14ac:dyDescent="0.25"/>
  <cols>
    <col min="1" max="7" width="9.1796875" style="1"/>
    <col min="8" max="11" width="14.7265625" style="32" customWidth="1"/>
    <col min="12" max="263" width="9.1796875" style="1"/>
    <col min="264" max="264" width="9.81640625" style="1" bestFit="1" customWidth="1"/>
    <col min="265" max="265" width="11.7265625" style="1" bestFit="1" customWidth="1"/>
    <col min="266" max="519" width="9.1796875" style="1"/>
    <col min="520" max="520" width="9.81640625" style="1" bestFit="1" customWidth="1"/>
    <col min="521" max="521" width="11.7265625" style="1" bestFit="1" customWidth="1"/>
    <col min="522" max="775" width="9.1796875" style="1"/>
    <col min="776" max="776" width="9.81640625" style="1" bestFit="1" customWidth="1"/>
    <col min="777" max="777" width="11.7265625" style="1" bestFit="1" customWidth="1"/>
    <col min="778" max="1031" width="9.1796875" style="1"/>
    <col min="1032" max="1032" width="9.81640625" style="1" bestFit="1" customWidth="1"/>
    <col min="1033" max="1033" width="11.7265625" style="1" bestFit="1" customWidth="1"/>
    <col min="1034" max="1287" width="9.1796875" style="1"/>
    <col min="1288" max="1288" width="9.81640625" style="1" bestFit="1" customWidth="1"/>
    <col min="1289" max="1289" width="11.7265625" style="1" bestFit="1" customWidth="1"/>
    <col min="1290" max="1543" width="9.1796875" style="1"/>
    <col min="1544" max="1544" width="9.81640625" style="1" bestFit="1" customWidth="1"/>
    <col min="1545" max="1545" width="11.7265625" style="1" bestFit="1" customWidth="1"/>
    <col min="1546" max="1799" width="9.1796875" style="1"/>
    <col min="1800" max="1800" width="9.81640625" style="1" bestFit="1" customWidth="1"/>
    <col min="1801" max="1801" width="11.7265625" style="1" bestFit="1" customWidth="1"/>
    <col min="1802" max="2055" width="9.1796875" style="1"/>
    <col min="2056" max="2056" width="9.81640625" style="1" bestFit="1" customWidth="1"/>
    <col min="2057" max="2057" width="11.7265625" style="1" bestFit="1" customWidth="1"/>
    <col min="2058" max="2311" width="9.1796875" style="1"/>
    <col min="2312" max="2312" width="9.81640625" style="1" bestFit="1" customWidth="1"/>
    <col min="2313" max="2313" width="11.7265625" style="1" bestFit="1" customWidth="1"/>
    <col min="2314" max="2567" width="9.1796875" style="1"/>
    <col min="2568" max="2568" width="9.81640625" style="1" bestFit="1" customWidth="1"/>
    <col min="2569" max="2569" width="11.7265625" style="1" bestFit="1" customWidth="1"/>
    <col min="2570" max="2823" width="9.1796875" style="1"/>
    <col min="2824" max="2824" width="9.81640625" style="1" bestFit="1" customWidth="1"/>
    <col min="2825" max="2825" width="11.7265625" style="1" bestFit="1" customWidth="1"/>
    <col min="2826" max="3079" width="9.1796875" style="1"/>
    <col min="3080" max="3080" width="9.81640625" style="1" bestFit="1" customWidth="1"/>
    <col min="3081" max="3081" width="11.7265625" style="1" bestFit="1" customWidth="1"/>
    <col min="3082" max="3335" width="9.1796875" style="1"/>
    <col min="3336" max="3336" width="9.81640625" style="1" bestFit="1" customWidth="1"/>
    <col min="3337" max="3337" width="11.7265625" style="1" bestFit="1" customWidth="1"/>
    <col min="3338" max="3591" width="9.1796875" style="1"/>
    <col min="3592" max="3592" width="9.81640625" style="1" bestFit="1" customWidth="1"/>
    <col min="3593" max="3593" width="11.7265625" style="1" bestFit="1" customWidth="1"/>
    <col min="3594" max="3847" width="9.1796875" style="1"/>
    <col min="3848" max="3848" width="9.81640625" style="1" bestFit="1" customWidth="1"/>
    <col min="3849" max="3849" width="11.7265625" style="1" bestFit="1" customWidth="1"/>
    <col min="3850" max="4103" width="9.1796875" style="1"/>
    <col min="4104" max="4104" width="9.81640625" style="1" bestFit="1" customWidth="1"/>
    <col min="4105" max="4105" width="11.7265625" style="1" bestFit="1" customWidth="1"/>
    <col min="4106" max="4359" width="9.1796875" style="1"/>
    <col min="4360" max="4360" width="9.81640625" style="1" bestFit="1" customWidth="1"/>
    <col min="4361" max="4361" width="11.7265625" style="1" bestFit="1" customWidth="1"/>
    <col min="4362" max="4615" width="9.1796875" style="1"/>
    <col min="4616" max="4616" width="9.81640625" style="1" bestFit="1" customWidth="1"/>
    <col min="4617" max="4617" width="11.7265625" style="1" bestFit="1" customWidth="1"/>
    <col min="4618" max="4871" width="9.1796875" style="1"/>
    <col min="4872" max="4872" width="9.81640625" style="1" bestFit="1" customWidth="1"/>
    <col min="4873" max="4873" width="11.7265625" style="1" bestFit="1" customWidth="1"/>
    <col min="4874" max="5127" width="9.1796875" style="1"/>
    <col min="5128" max="5128" width="9.81640625" style="1" bestFit="1" customWidth="1"/>
    <col min="5129" max="5129" width="11.7265625" style="1" bestFit="1" customWidth="1"/>
    <col min="5130" max="5383" width="9.1796875" style="1"/>
    <col min="5384" max="5384" width="9.81640625" style="1" bestFit="1" customWidth="1"/>
    <col min="5385" max="5385" width="11.7265625" style="1" bestFit="1" customWidth="1"/>
    <col min="5386" max="5639" width="9.1796875" style="1"/>
    <col min="5640" max="5640" width="9.81640625" style="1" bestFit="1" customWidth="1"/>
    <col min="5641" max="5641" width="11.7265625" style="1" bestFit="1" customWidth="1"/>
    <col min="5642" max="5895" width="9.1796875" style="1"/>
    <col min="5896" max="5896" width="9.81640625" style="1" bestFit="1" customWidth="1"/>
    <col min="5897" max="5897" width="11.7265625" style="1" bestFit="1" customWidth="1"/>
    <col min="5898" max="6151" width="9.1796875" style="1"/>
    <col min="6152" max="6152" width="9.81640625" style="1" bestFit="1" customWidth="1"/>
    <col min="6153" max="6153" width="11.7265625" style="1" bestFit="1" customWidth="1"/>
    <col min="6154" max="6407" width="9.1796875" style="1"/>
    <col min="6408" max="6408" width="9.81640625" style="1" bestFit="1" customWidth="1"/>
    <col min="6409" max="6409" width="11.7265625" style="1" bestFit="1" customWidth="1"/>
    <col min="6410" max="6663" width="9.1796875" style="1"/>
    <col min="6664" max="6664" width="9.81640625" style="1" bestFit="1" customWidth="1"/>
    <col min="6665" max="6665" width="11.7265625" style="1" bestFit="1" customWidth="1"/>
    <col min="6666" max="6919" width="9.1796875" style="1"/>
    <col min="6920" max="6920" width="9.81640625" style="1" bestFit="1" customWidth="1"/>
    <col min="6921" max="6921" width="11.7265625" style="1" bestFit="1" customWidth="1"/>
    <col min="6922" max="7175" width="9.1796875" style="1"/>
    <col min="7176" max="7176" width="9.81640625" style="1" bestFit="1" customWidth="1"/>
    <col min="7177" max="7177" width="11.7265625" style="1" bestFit="1" customWidth="1"/>
    <col min="7178" max="7431" width="9.1796875" style="1"/>
    <col min="7432" max="7432" width="9.81640625" style="1" bestFit="1" customWidth="1"/>
    <col min="7433" max="7433" width="11.7265625" style="1" bestFit="1" customWidth="1"/>
    <col min="7434" max="7687" width="9.1796875" style="1"/>
    <col min="7688" max="7688" width="9.81640625" style="1" bestFit="1" customWidth="1"/>
    <col min="7689" max="7689" width="11.7265625" style="1" bestFit="1" customWidth="1"/>
    <col min="7690" max="7943" width="9.1796875" style="1"/>
    <col min="7944" max="7944" width="9.81640625" style="1" bestFit="1" customWidth="1"/>
    <col min="7945" max="7945" width="11.7265625" style="1" bestFit="1" customWidth="1"/>
    <col min="7946" max="8199" width="9.1796875" style="1"/>
    <col min="8200" max="8200" width="9.81640625" style="1" bestFit="1" customWidth="1"/>
    <col min="8201" max="8201" width="11.7265625" style="1" bestFit="1" customWidth="1"/>
    <col min="8202" max="8455" width="9.1796875" style="1"/>
    <col min="8456" max="8456" width="9.81640625" style="1" bestFit="1" customWidth="1"/>
    <col min="8457" max="8457" width="11.7265625" style="1" bestFit="1" customWidth="1"/>
    <col min="8458" max="8711" width="9.1796875" style="1"/>
    <col min="8712" max="8712" width="9.81640625" style="1" bestFit="1" customWidth="1"/>
    <col min="8713" max="8713" width="11.7265625" style="1" bestFit="1" customWidth="1"/>
    <col min="8714" max="8967" width="9.1796875" style="1"/>
    <col min="8968" max="8968" width="9.81640625" style="1" bestFit="1" customWidth="1"/>
    <col min="8969" max="8969" width="11.7265625" style="1" bestFit="1" customWidth="1"/>
    <col min="8970" max="9223" width="9.1796875" style="1"/>
    <col min="9224" max="9224" width="9.81640625" style="1" bestFit="1" customWidth="1"/>
    <col min="9225" max="9225" width="11.7265625" style="1" bestFit="1" customWidth="1"/>
    <col min="9226" max="9479" width="9.1796875" style="1"/>
    <col min="9480" max="9480" width="9.81640625" style="1" bestFit="1" customWidth="1"/>
    <col min="9481" max="9481" width="11.7265625" style="1" bestFit="1" customWidth="1"/>
    <col min="9482" max="9735" width="9.1796875" style="1"/>
    <col min="9736" max="9736" width="9.81640625" style="1" bestFit="1" customWidth="1"/>
    <col min="9737" max="9737" width="11.7265625" style="1" bestFit="1" customWidth="1"/>
    <col min="9738" max="9991" width="9.1796875" style="1"/>
    <col min="9992" max="9992" width="9.81640625" style="1" bestFit="1" customWidth="1"/>
    <col min="9993" max="9993" width="11.7265625" style="1" bestFit="1" customWidth="1"/>
    <col min="9994" max="10247" width="9.1796875" style="1"/>
    <col min="10248" max="10248" width="9.81640625" style="1" bestFit="1" customWidth="1"/>
    <col min="10249" max="10249" width="11.7265625" style="1" bestFit="1" customWidth="1"/>
    <col min="10250" max="10503" width="9.1796875" style="1"/>
    <col min="10504" max="10504" width="9.81640625" style="1" bestFit="1" customWidth="1"/>
    <col min="10505" max="10505" width="11.7265625" style="1" bestFit="1" customWidth="1"/>
    <col min="10506" max="10759" width="9.1796875" style="1"/>
    <col min="10760" max="10760" width="9.81640625" style="1" bestFit="1" customWidth="1"/>
    <col min="10761" max="10761" width="11.7265625" style="1" bestFit="1" customWidth="1"/>
    <col min="10762" max="11015" width="9.1796875" style="1"/>
    <col min="11016" max="11016" width="9.81640625" style="1" bestFit="1" customWidth="1"/>
    <col min="11017" max="11017" width="11.7265625" style="1" bestFit="1" customWidth="1"/>
    <col min="11018" max="11271" width="9.1796875" style="1"/>
    <col min="11272" max="11272" width="9.81640625" style="1" bestFit="1" customWidth="1"/>
    <col min="11273" max="11273" width="11.7265625" style="1" bestFit="1" customWidth="1"/>
    <col min="11274" max="11527" width="9.1796875" style="1"/>
    <col min="11528" max="11528" width="9.81640625" style="1" bestFit="1" customWidth="1"/>
    <col min="11529" max="11529" width="11.7265625" style="1" bestFit="1" customWidth="1"/>
    <col min="11530" max="11783" width="9.1796875" style="1"/>
    <col min="11784" max="11784" width="9.81640625" style="1" bestFit="1" customWidth="1"/>
    <col min="11785" max="11785" width="11.7265625" style="1" bestFit="1" customWidth="1"/>
    <col min="11786" max="12039" width="9.1796875" style="1"/>
    <col min="12040" max="12040" width="9.81640625" style="1" bestFit="1" customWidth="1"/>
    <col min="12041" max="12041" width="11.7265625" style="1" bestFit="1" customWidth="1"/>
    <col min="12042" max="12295" width="9.1796875" style="1"/>
    <col min="12296" max="12296" width="9.81640625" style="1" bestFit="1" customWidth="1"/>
    <col min="12297" max="12297" width="11.7265625" style="1" bestFit="1" customWidth="1"/>
    <col min="12298" max="12551" width="9.1796875" style="1"/>
    <col min="12552" max="12552" width="9.81640625" style="1" bestFit="1" customWidth="1"/>
    <col min="12553" max="12553" width="11.7265625" style="1" bestFit="1" customWidth="1"/>
    <col min="12554" max="12807" width="9.1796875" style="1"/>
    <col min="12808" max="12808" width="9.81640625" style="1" bestFit="1" customWidth="1"/>
    <col min="12809" max="12809" width="11.7265625" style="1" bestFit="1" customWidth="1"/>
    <col min="12810" max="13063" width="9.1796875" style="1"/>
    <col min="13064" max="13064" width="9.81640625" style="1" bestFit="1" customWidth="1"/>
    <col min="13065" max="13065" width="11.7265625" style="1" bestFit="1" customWidth="1"/>
    <col min="13066" max="13319" width="9.1796875" style="1"/>
    <col min="13320" max="13320" width="9.81640625" style="1" bestFit="1" customWidth="1"/>
    <col min="13321" max="13321" width="11.7265625" style="1" bestFit="1" customWidth="1"/>
    <col min="13322" max="13575" width="9.1796875" style="1"/>
    <col min="13576" max="13576" width="9.81640625" style="1" bestFit="1" customWidth="1"/>
    <col min="13577" max="13577" width="11.7265625" style="1" bestFit="1" customWidth="1"/>
    <col min="13578" max="13831" width="9.1796875" style="1"/>
    <col min="13832" max="13832" width="9.81640625" style="1" bestFit="1" customWidth="1"/>
    <col min="13833" max="13833" width="11.7265625" style="1" bestFit="1" customWidth="1"/>
    <col min="13834" max="14087" width="9.1796875" style="1"/>
    <col min="14088" max="14088" width="9.81640625" style="1" bestFit="1" customWidth="1"/>
    <col min="14089" max="14089" width="11.7265625" style="1" bestFit="1" customWidth="1"/>
    <col min="14090" max="14343" width="9.1796875" style="1"/>
    <col min="14344" max="14344" width="9.81640625" style="1" bestFit="1" customWidth="1"/>
    <col min="14345" max="14345" width="11.7265625" style="1" bestFit="1" customWidth="1"/>
    <col min="14346" max="14599" width="9.1796875" style="1"/>
    <col min="14600" max="14600" width="9.81640625" style="1" bestFit="1" customWidth="1"/>
    <col min="14601" max="14601" width="11.7265625" style="1" bestFit="1" customWidth="1"/>
    <col min="14602" max="14855" width="9.1796875" style="1"/>
    <col min="14856" max="14856" width="9.81640625" style="1" bestFit="1" customWidth="1"/>
    <col min="14857" max="14857" width="11.7265625" style="1" bestFit="1" customWidth="1"/>
    <col min="14858" max="15111" width="9.1796875" style="1"/>
    <col min="15112" max="15112" width="9.81640625" style="1" bestFit="1" customWidth="1"/>
    <col min="15113" max="15113" width="11.7265625" style="1" bestFit="1" customWidth="1"/>
    <col min="15114" max="15367" width="9.1796875" style="1"/>
    <col min="15368" max="15368" width="9.81640625" style="1" bestFit="1" customWidth="1"/>
    <col min="15369" max="15369" width="11.7265625" style="1" bestFit="1" customWidth="1"/>
    <col min="15370" max="15623" width="9.1796875" style="1"/>
    <col min="15624" max="15624" width="9.81640625" style="1" bestFit="1" customWidth="1"/>
    <col min="15625" max="15625" width="11.7265625" style="1" bestFit="1" customWidth="1"/>
    <col min="15626" max="15879" width="9.1796875" style="1"/>
    <col min="15880" max="15880" width="9.81640625" style="1" bestFit="1" customWidth="1"/>
    <col min="15881" max="15881" width="11.7265625" style="1" bestFit="1" customWidth="1"/>
    <col min="15882" max="16135" width="9.1796875" style="1"/>
    <col min="16136" max="16136" width="9.81640625" style="1" bestFit="1" customWidth="1"/>
    <col min="16137" max="16137" width="11.7265625" style="1" bestFit="1" customWidth="1"/>
    <col min="16138" max="16384" width="9.1796875" style="1"/>
  </cols>
  <sheetData>
    <row r="1" spans="1:11" x14ac:dyDescent="0.25">
      <c r="A1" s="248" t="s">
        <v>162</v>
      </c>
      <c r="B1" s="211"/>
      <c r="C1" s="211"/>
      <c r="D1" s="211"/>
      <c r="E1" s="211"/>
      <c r="F1" s="211"/>
      <c r="G1" s="211"/>
      <c r="H1" s="211"/>
      <c r="I1" s="211"/>
    </row>
    <row r="2" spans="1:11" x14ac:dyDescent="0.25">
      <c r="A2" s="247" t="s">
        <v>570</v>
      </c>
      <c r="B2" s="213"/>
      <c r="C2" s="213"/>
      <c r="D2" s="213"/>
      <c r="E2" s="213"/>
      <c r="F2" s="213"/>
      <c r="G2" s="213"/>
      <c r="H2" s="213"/>
      <c r="I2" s="213"/>
      <c r="J2" s="108"/>
      <c r="K2" s="108"/>
    </row>
    <row r="3" spans="1:11" x14ac:dyDescent="0.25">
      <c r="A3" s="234" t="s">
        <v>499</v>
      </c>
      <c r="B3" s="235"/>
      <c r="C3" s="235"/>
      <c r="D3" s="235"/>
      <c r="E3" s="235"/>
      <c r="F3" s="235"/>
      <c r="G3" s="235"/>
      <c r="H3" s="235"/>
      <c r="I3" s="235"/>
      <c r="J3" s="236"/>
      <c r="K3" s="236"/>
    </row>
    <row r="4" spans="1:11" x14ac:dyDescent="0.25">
      <c r="A4" s="237" t="s">
        <v>571</v>
      </c>
      <c r="B4" s="238"/>
      <c r="C4" s="238"/>
      <c r="D4" s="238"/>
      <c r="E4" s="238"/>
      <c r="F4" s="238"/>
      <c r="G4" s="238"/>
      <c r="H4" s="238"/>
      <c r="I4" s="238"/>
      <c r="J4" s="239"/>
      <c r="K4" s="239"/>
    </row>
    <row r="5" spans="1:11" ht="22.15" customHeight="1" x14ac:dyDescent="0.25">
      <c r="A5" s="231" t="s">
        <v>163</v>
      </c>
      <c r="B5" s="221"/>
      <c r="C5" s="221"/>
      <c r="D5" s="221"/>
      <c r="E5" s="221"/>
      <c r="F5" s="221"/>
      <c r="G5" s="231" t="s">
        <v>164</v>
      </c>
      <c r="H5" s="232" t="s">
        <v>165</v>
      </c>
      <c r="I5" s="233"/>
      <c r="J5" s="232" t="s">
        <v>166</v>
      </c>
      <c r="K5" s="233"/>
    </row>
    <row r="6" spans="1:11" x14ac:dyDescent="0.25">
      <c r="A6" s="221"/>
      <c r="B6" s="221"/>
      <c r="C6" s="221"/>
      <c r="D6" s="221"/>
      <c r="E6" s="221"/>
      <c r="F6" s="221"/>
      <c r="G6" s="221"/>
      <c r="H6" s="16" t="s">
        <v>167</v>
      </c>
      <c r="I6" s="16" t="s">
        <v>168</v>
      </c>
      <c r="J6" s="16" t="s">
        <v>169</v>
      </c>
      <c r="K6" s="16" t="s">
        <v>170</v>
      </c>
    </row>
    <row r="7" spans="1:11" x14ac:dyDescent="0.25">
      <c r="A7" s="242">
        <v>1</v>
      </c>
      <c r="B7" s="219"/>
      <c r="C7" s="219"/>
      <c r="D7" s="219"/>
      <c r="E7" s="219"/>
      <c r="F7" s="219"/>
      <c r="G7" s="15">
        <v>2</v>
      </c>
      <c r="H7" s="16">
        <v>3</v>
      </c>
      <c r="I7" s="16">
        <v>4</v>
      </c>
      <c r="J7" s="16">
        <v>5</v>
      </c>
      <c r="K7" s="16">
        <v>6</v>
      </c>
    </row>
    <row r="8" spans="1:11" x14ac:dyDescent="0.25">
      <c r="A8" s="243" t="s">
        <v>401</v>
      </c>
      <c r="B8" s="244"/>
      <c r="C8" s="244"/>
      <c r="D8" s="244"/>
      <c r="E8" s="244"/>
      <c r="F8" s="244"/>
      <c r="G8" s="14">
        <v>1</v>
      </c>
      <c r="H8" s="109">
        <f>SUM(H9:H13)</f>
        <v>3982100000</v>
      </c>
      <c r="I8" s="109">
        <f>SUM(I9:I13)</f>
        <v>1009000000</v>
      </c>
      <c r="J8" s="109">
        <f>SUM(J9:J13)</f>
        <v>3954900000</v>
      </c>
      <c r="K8" s="109">
        <f>SUM(K9:K13)</f>
        <v>954700000</v>
      </c>
    </row>
    <row r="9" spans="1:11" x14ac:dyDescent="0.25">
      <c r="A9" s="207" t="s">
        <v>171</v>
      </c>
      <c r="B9" s="207"/>
      <c r="C9" s="207"/>
      <c r="D9" s="207"/>
      <c r="E9" s="207"/>
      <c r="F9" s="207"/>
      <c r="G9" s="13">
        <v>2</v>
      </c>
      <c r="H9" s="29">
        <v>0</v>
      </c>
      <c r="I9" s="29">
        <v>0</v>
      </c>
      <c r="J9" s="29">
        <v>0</v>
      </c>
      <c r="K9" s="29">
        <v>0</v>
      </c>
    </row>
    <row r="10" spans="1:11" x14ac:dyDescent="0.25">
      <c r="A10" s="207" t="s">
        <v>172</v>
      </c>
      <c r="B10" s="207"/>
      <c r="C10" s="207"/>
      <c r="D10" s="207"/>
      <c r="E10" s="207"/>
      <c r="F10" s="207"/>
      <c r="G10" s="13">
        <v>3</v>
      </c>
      <c r="H10" s="29">
        <v>3876300000</v>
      </c>
      <c r="I10" s="29">
        <v>982500000</v>
      </c>
      <c r="J10" s="29">
        <v>3835000000</v>
      </c>
      <c r="K10" s="29">
        <v>910500000</v>
      </c>
    </row>
    <row r="11" spans="1:11" x14ac:dyDescent="0.25">
      <c r="A11" s="207" t="s">
        <v>173</v>
      </c>
      <c r="B11" s="207"/>
      <c r="C11" s="207"/>
      <c r="D11" s="207"/>
      <c r="E11" s="207"/>
      <c r="F11" s="207"/>
      <c r="G11" s="13">
        <v>4</v>
      </c>
      <c r="H11" s="29">
        <v>59700000</v>
      </c>
      <c r="I11" s="29">
        <v>11700000</v>
      </c>
      <c r="J11" s="29">
        <v>66600000</v>
      </c>
      <c r="K11" s="29">
        <v>24200000</v>
      </c>
    </row>
    <row r="12" spans="1:11" x14ac:dyDescent="0.25">
      <c r="A12" s="207" t="s">
        <v>174</v>
      </c>
      <c r="B12" s="207"/>
      <c r="C12" s="207"/>
      <c r="D12" s="207"/>
      <c r="E12" s="207"/>
      <c r="F12" s="207"/>
      <c r="G12" s="13">
        <v>5</v>
      </c>
      <c r="H12" s="29" t="s">
        <v>572</v>
      </c>
      <c r="I12" s="29">
        <v>0</v>
      </c>
      <c r="J12" s="29">
        <v>0</v>
      </c>
      <c r="K12" s="29">
        <v>0</v>
      </c>
    </row>
    <row r="13" spans="1:11" x14ac:dyDescent="0.25">
      <c r="A13" s="207" t="s">
        <v>175</v>
      </c>
      <c r="B13" s="207"/>
      <c r="C13" s="207"/>
      <c r="D13" s="207"/>
      <c r="E13" s="207"/>
      <c r="F13" s="207"/>
      <c r="G13" s="13">
        <v>6</v>
      </c>
      <c r="H13" s="29">
        <v>46100000</v>
      </c>
      <c r="I13" s="29">
        <v>14800000</v>
      </c>
      <c r="J13" s="29">
        <v>53300000</v>
      </c>
      <c r="K13" s="29">
        <v>20000000</v>
      </c>
    </row>
    <row r="14" spans="1:11" ht="22.15" customHeight="1" x14ac:dyDescent="0.25">
      <c r="A14" s="243" t="s">
        <v>402</v>
      </c>
      <c r="B14" s="244"/>
      <c r="C14" s="244"/>
      <c r="D14" s="244"/>
      <c r="E14" s="244"/>
      <c r="F14" s="244"/>
      <c r="G14" s="14">
        <v>7</v>
      </c>
      <c r="H14" s="109">
        <f>H15+H16+H20+H24+H25+H26+H29+H36</f>
        <v>3742700000</v>
      </c>
      <c r="I14" s="109">
        <f>I15+I16+I20+I24+I25+I26+I29+I36</f>
        <v>971200000</v>
      </c>
      <c r="J14" s="109">
        <f>J15+J16+J20+J24+J25+J26+J29+J36</f>
        <v>3730400000</v>
      </c>
      <c r="K14" s="109">
        <f>K15+K16+K20+K24+K25+K26+K29+K36</f>
        <v>900200000</v>
      </c>
    </row>
    <row r="15" spans="1:11" x14ac:dyDescent="0.25">
      <c r="A15" s="207" t="s">
        <v>176</v>
      </c>
      <c r="B15" s="207"/>
      <c r="C15" s="207"/>
      <c r="D15" s="207"/>
      <c r="E15" s="207"/>
      <c r="F15" s="207"/>
      <c r="G15" s="13">
        <v>8</v>
      </c>
      <c r="H15" s="29">
        <v>-75000000</v>
      </c>
      <c r="I15" s="29">
        <v>11200000</v>
      </c>
      <c r="J15" s="29">
        <v>9200000</v>
      </c>
      <c r="K15" s="29">
        <v>-8700000</v>
      </c>
    </row>
    <row r="16" spans="1:11" x14ac:dyDescent="0.25">
      <c r="A16" s="208" t="s">
        <v>403</v>
      </c>
      <c r="B16" s="208"/>
      <c r="C16" s="208"/>
      <c r="D16" s="208"/>
      <c r="E16" s="208"/>
      <c r="F16" s="208"/>
      <c r="G16" s="14">
        <v>9</v>
      </c>
      <c r="H16" s="109">
        <f>SUM(H17:H19)</f>
        <v>3190200000</v>
      </c>
      <c r="I16" s="109">
        <f>SUM(I17:I19)</f>
        <v>757600000</v>
      </c>
      <c r="J16" s="109">
        <f>SUM(J17:J19)</f>
        <v>3019000000</v>
      </c>
      <c r="K16" s="109">
        <f>SUM(K17:K19)</f>
        <v>700400000</v>
      </c>
    </row>
    <row r="17" spans="1:11" x14ac:dyDescent="0.25">
      <c r="A17" s="249" t="s">
        <v>177</v>
      </c>
      <c r="B17" s="249"/>
      <c r="C17" s="249"/>
      <c r="D17" s="249"/>
      <c r="E17" s="249"/>
      <c r="F17" s="249"/>
      <c r="G17" s="13">
        <v>10</v>
      </c>
      <c r="H17" s="29">
        <v>1361400000</v>
      </c>
      <c r="I17" s="29">
        <v>470500000</v>
      </c>
      <c r="J17" s="29">
        <v>1725300000</v>
      </c>
      <c r="K17" s="29">
        <v>403200000</v>
      </c>
    </row>
    <row r="18" spans="1:11" x14ac:dyDescent="0.25">
      <c r="A18" s="249" t="s">
        <v>178</v>
      </c>
      <c r="B18" s="249"/>
      <c r="C18" s="249"/>
      <c r="D18" s="249"/>
      <c r="E18" s="249"/>
      <c r="F18" s="249"/>
      <c r="G18" s="13">
        <v>11</v>
      </c>
      <c r="H18" s="29">
        <v>1573200000</v>
      </c>
      <c r="I18" s="29">
        <v>215300000</v>
      </c>
      <c r="J18" s="29">
        <v>1032300000</v>
      </c>
      <c r="K18" s="29">
        <v>232800000</v>
      </c>
    </row>
    <row r="19" spans="1:11" x14ac:dyDescent="0.25">
      <c r="A19" s="249" t="s">
        <v>179</v>
      </c>
      <c r="B19" s="249"/>
      <c r="C19" s="249"/>
      <c r="D19" s="249"/>
      <c r="E19" s="249"/>
      <c r="F19" s="249"/>
      <c r="G19" s="13">
        <v>12</v>
      </c>
      <c r="H19" s="29">
        <v>255600000</v>
      </c>
      <c r="I19" s="29">
        <v>71800000</v>
      </c>
      <c r="J19" s="29">
        <v>261400000</v>
      </c>
      <c r="K19" s="29">
        <v>64400000</v>
      </c>
    </row>
    <row r="20" spans="1:11" x14ac:dyDescent="0.25">
      <c r="A20" s="208" t="s">
        <v>404</v>
      </c>
      <c r="B20" s="208"/>
      <c r="C20" s="208"/>
      <c r="D20" s="208"/>
      <c r="E20" s="208"/>
      <c r="F20" s="208"/>
      <c r="G20" s="14">
        <v>13</v>
      </c>
      <c r="H20" s="109">
        <f>SUM(H21:H23)</f>
        <v>243500000</v>
      </c>
      <c r="I20" s="109">
        <f>SUM(I21:I23)</f>
        <v>62200000</v>
      </c>
      <c r="J20" s="109">
        <f>SUM(J21:J23)</f>
        <v>272200000</v>
      </c>
      <c r="K20" s="109">
        <f>SUM(K21:K23)</f>
        <v>67600000</v>
      </c>
    </row>
    <row r="21" spans="1:11" x14ac:dyDescent="0.25">
      <c r="A21" s="249" t="s">
        <v>180</v>
      </c>
      <c r="B21" s="249"/>
      <c r="C21" s="249"/>
      <c r="D21" s="249"/>
      <c r="E21" s="249"/>
      <c r="F21" s="249"/>
      <c r="G21" s="13">
        <v>14</v>
      </c>
      <c r="H21" s="29">
        <v>155700000</v>
      </c>
      <c r="I21" s="29">
        <v>40000000</v>
      </c>
      <c r="J21" s="29">
        <v>172400000</v>
      </c>
      <c r="K21" s="29">
        <v>42900000</v>
      </c>
    </row>
    <row r="22" spans="1:11" x14ac:dyDescent="0.25">
      <c r="A22" s="249" t="s">
        <v>181</v>
      </c>
      <c r="B22" s="249"/>
      <c r="C22" s="249"/>
      <c r="D22" s="249"/>
      <c r="E22" s="249"/>
      <c r="F22" s="249"/>
      <c r="G22" s="13">
        <v>15</v>
      </c>
      <c r="H22" s="29">
        <v>56300000</v>
      </c>
      <c r="I22" s="29">
        <v>14200000</v>
      </c>
      <c r="J22" s="29">
        <v>65000000</v>
      </c>
      <c r="K22" s="29">
        <v>16000000</v>
      </c>
    </row>
    <row r="23" spans="1:11" x14ac:dyDescent="0.25">
      <c r="A23" s="249" t="s">
        <v>182</v>
      </c>
      <c r="B23" s="249"/>
      <c r="C23" s="249"/>
      <c r="D23" s="249"/>
      <c r="E23" s="249"/>
      <c r="F23" s="249"/>
      <c r="G23" s="13">
        <v>16</v>
      </c>
      <c r="H23" s="29">
        <v>31500000</v>
      </c>
      <c r="I23" s="29">
        <v>8000000</v>
      </c>
      <c r="J23" s="29">
        <v>34800000</v>
      </c>
      <c r="K23" s="29">
        <v>8700000</v>
      </c>
    </row>
    <row r="24" spans="1:11" x14ac:dyDescent="0.25">
      <c r="A24" s="207" t="s">
        <v>183</v>
      </c>
      <c r="B24" s="207"/>
      <c r="C24" s="207"/>
      <c r="D24" s="207"/>
      <c r="E24" s="207"/>
      <c r="F24" s="207"/>
      <c r="G24" s="13">
        <v>17</v>
      </c>
      <c r="H24" s="29">
        <v>178000000</v>
      </c>
      <c r="I24" s="29">
        <v>48900000</v>
      </c>
      <c r="J24" s="29">
        <v>197200000</v>
      </c>
      <c r="K24" s="29">
        <v>54300000</v>
      </c>
    </row>
    <row r="25" spans="1:11" x14ac:dyDescent="0.25">
      <c r="A25" s="207" t="s">
        <v>184</v>
      </c>
      <c r="B25" s="207"/>
      <c r="C25" s="207"/>
      <c r="D25" s="207"/>
      <c r="E25" s="207"/>
      <c r="F25" s="207"/>
      <c r="G25" s="13">
        <v>18</v>
      </c>
      <c r="H25" s="29">
        <v>123500000</v>
      </c>
      <c r="I25" s="29">
        <v>38800000</v>
      </c>
      <c r="J25" s="29">
        <v>134300000</v>
      </c>
      <c r="K25" s="29">
        <v>41400000</v>
      </c>
    </row>
    <row r="26" spans="1:11" x14ac:dyDescent="0.25">
      <c r="A26" s="208" t="s">
        <v>405</v>
      </c>
      <c r="B26" s="208"/>
      <c r="C26" s="208"/>
      <c r="D26" s="208"/>
      <c r="E26" s="208"/>
      <c r="F26" s="208"/>
      <c r="G26" s="14">
        <v>19</v>
      </c>
      <c r="H26" s="109">
        <f>H27+H28</f>
        <v>29900000</v>
      </c>
      <c r="I26" s="109">
        <f>I27+I28</f>
        <v>21200000</v>
      </c>
      <c r="J26" s="109">
        <f>J27+J28</f>
        <v>38200000</v>
      </c>
      <c r="K26" s="109">
        <f>K27+K28</f>
        <v>21700000</v>
      </c>
    </row>
    <row r="27" spans="1:11" x14ac:dyDescent="0.25">
      <c r="A27" s="249" t="s">
        <v>185</v>
      </c>
      <c r="B27" s="249"/>
      <c r="C27" s="249"/>
      <c r="D27" s="249"/>
      <c r="E27" s="249"/>
      <c r="F27" s="249"/>
      <c r="G27" s="13">
        <v>20</v>
      </c>
      <c r="H27" s="29">
        <v>13700000</v>
      </c>
      <c r="I27" s="29">
        <v>12500000</v>
      </c>
      <c r="J27" s="29">
        <v>19000000</v>
      </c>
      <c r="K27" s="29">
        <v>12300000</v>
      </c>
    </row>
    <row r="28" spans="1:11" x14ac:dyDescent="0.25">
      <c r="A28" s="249" t="s">
        <v>186</v>
      </c>
      <c r="B28" s="249"/>
      <c r="C28" s="249"/>
      <c r="D28" s="249"/>
      <c r="E28" s="249"/>
      <c r="F28" s="249"/>
      <c r="G28" s="13">
        <v>21</v>
      </c>
      <c r="H28" s="29">
        <v>16200000</v>
      </c>
      <c r="I28" s="29">
        <v>8700000</v>
      </c>
      <c r="J28" s="29">
        <v>19200000</v>
      </c>
      <c r="K28" s="29">
        <v>9400000</v>
      </c>
    </row>
    <row r="29" spans="1:11" x14ac:dyDescent="0.25">
      <c r="A29" s="208" t="s">
        <v>406</v>
      </c>
      <c r="B29" s="208"/>
      <c r="C29" s="208"/>
      <c r="D29" s="208"/>
      <c r="E29" s="208"/>
      <c r="F29" s="208"/>
      <c r="G29" s="14">
        <v>22</v>
      </c>
      <c r="H29" s="109">
        <f>SUM(H30:H35)</f>
        <v>52600000</v>
      </c>
      <c r="I29" s="109">
        <f>SUM(I30:I35)</f>
        <v>31300000</v>
      </c>
      <c r="J29" s="109">
        <f>SUM(J30:J35)</f>
        <v>60300000</v>
      </c>
      <c r="K29" s="109">
        <f>SUM(K30:K35)</f>
        <v>23500000</v>
      </c>
    </row>
    <row r="30" spans="1:11" x14ac:dyDescent="0.25">
      <c r="A30" s="249" t="s">
        <v>187</v>
      </c>
      <c r="B30" s="249"/>
      <c r="C30" s="249"/>
      <c r="D30" s="249"/>
      <c r="E30" s="249"/>
      <c r="F30" s="249"/>
      <c r="G30" s="13">
        <v>23</v>
      </c>
      <c r="H30" s="29">
        <v>900000</v>
      </c>
      <c r="I30" s="29">
        <v>1000000</v>
      </c>
      <c r="J30" s="29">
        <v>2700000</v>
      </c>
      <c r="K30" s="29">
        <v>2700000</v>
      </c>
    </row>
    <row r="31" spans="1:11" x14ac:dyDescent="0.25">
      <c r="A31" s="249" t="s">
        <v>188</v>
      </c>
      <c r="B31" s="249"/>
      <c r="C31" s="249"/>
      <c r="D31" s="249"/>
      <c r="E31" s="249"/>
      <c r="F31" s="249"/>
      <c r="G31" s="13">
        <v>24</v>
      </c>
      <c r="H31" s="29">
        <v>0</v>
      </c>
      <c r="I31" s="29">
        <v>0</v>
      </c>
      <c r="J31" s="29">
        <v>0</v>
      </c>
      <c r="K31" s="29">
        <v>0</v>
      </c>
    </row>
    <row r="32" spans="1:11" x14ac:dyDescent="0.25">
      <c r="A32" s="249" t="s">
        <v>189</v>
      </c>
      <c r="B32" s="249"/>
      <c r="C32" s="249"/>
      <c r="D32" s="249"/>
      <c r="E32" s="249"/>
      <c r="F32" s="249"/>
      <c r="G32" s="13">
        <v>25</v>
      </c>
      <c r="H32" s="29">
        <v>-200000</v>
      </c>
      <c r="I32" s="29">
        <v>200000</v>
      </c>
      <c r="J32" s="29">
        <v>3600000</v>
      </c>
      <c r="K32" s="29">
        <v>500000</v>
      </c>
    </row>
    <row r="33" spans="1:11" x14ac:dyDescent="0.25">
      <c r="A33" s="249" t="s">
        <v>190</v>
      </c>
      <c r="B33" s="249"/>
      <c r="C33" s="249"/>
      <c r="D33" s="249"/>
      <c r="E33" s="249"/>
      <c r="F33" s="249"/>
      <c r="G33" s="13">
        <v>26</v>
      </c>
      <c r="H33" s="29">
        <v>45300000</v>
      </c>
      <c r="I33" s="29">
        <v>24100000</v>
      </c>
      <c r="J33" s="29">
        <v>55900000</v>
      </c>
      <c r="K33" s="29">
        <v>21800000</v>
      </c>
    </row>
    <row r="34" spans="1:11" x14ac:dyDescent="0.25">
      <c r="A34" s="249" t="s">
        <v>191</v>
      </c>
      <c r="B34" s="249"/>
      <c r="C34" s="249"/>
      <c r="D34" s="249"/>
      <c r="E34" s="249"/>
      <c r="F34" s="249"/>
      <c r="G34" s="13">
        <v>27</v>
      </c>
      <c r="H34" s="29" t="s">
        <v>572</v>
      </c>
      <c r="I34" s="29">
        <v>0</v>
      </c>
      <c r="J34" s="29">
        <v>0</v>
      </c>
      <c r="K34" s="29">
        <v>0</v>
      </c>
    </row>
    <row r="35" spans="1:11" x14ac:dyDescent="0.25">
      <c r="A35" s="249" t="s">
        <v>192</v>
      </c>
      <c r="B35" s="249"/>
      <c r="C35" s="249"/>
      <c r="D35" s="249"/>
      <c r="E35" s="249"/>
      <c r="F35" s="249"/>
      <c r="G35" s="13">
        <v>28</v>
      </c>
      <c r="H35" s="29">
        <v>6600000</v>
      </c>
      <c r="I35" s="29">
        <v>6000000</v>
      </c>
      <c r="J35" s="29">
        <v>-1900000</v>
      </c>
      <c r="K35" s="29">
        <v>-1500000</v>
      </c>
    </row>
    <row r="36" spans="1:11" x14ac:dyDescent="0.25">
      <c r="A36" s="207" t="s">
        <v>193</v>
      </c>
      <c r="B36" s="207"/>
      <c r="C36" s="207"/>
      <c r="D36" s="207"/>
      <c r="E36" s="207"/>
      <c r="F36" s="207"/>
      <c r="G36" s="13">
        <v>29</v>
      </c>
      <c r="H36" s="29" t="s">
        <v>572</v>
      </c>
      <c r="I36" s="29">
        <v>0</v>
      </c>
      <c r="J36" s="29">
        <v>0</v>
      </c>
      <c r="K36" s="29">
        <v>0</v>
      </c>
    </row>
    <row r="37" spans="1:11" x14ac:dyDescent="0.25">
      <c r="A37" s="243" t="s">
        <v>407</v>
      </c>
      <c r="B37" s="244"/>
      <c r="C37" s="244"/>
      <c r="D37" s="244"/>
      <c r="E37" s="244"/>
      <c r="F37" s="244"/>
      <c r="G37" s="14">
        <v>30</v>
      </c>
      <c r="H37" s="109">
        <f>SUM(H38:H47)</f>
        <v>27100000</v>
      </c>
      <c r="I37" s="109">
        <f>SUM(I38:I47)</f>
        <v>2000000</v>
      </c>
      <c r="J37" s="109">
        <f>SUM(J38:J47)</f>
        <v>51100000</v>
      </c>
      <c r="K37" s="109">
        <f>SUM(K38:K47)</f>
        <v>2500000</v>
      </c>
    </row>
    <row r="38" spans="1:11" ht="23.5" customHeight="1" x14ac:dyDescent="0.25">
      <c r="A38" s="207" t="s">
        <v>194</v>
      </c>
      <c r="B38" s="207"/>
      <c r="C38" s="207"/>
      <c r="D38" s="207"/>
      <c r="E38" s="207"/>
      <c r="F38" s="207"/>
      <c r="G38" s="13">
        <v>31</v>
      </c>
      <c r="H38" s="29">
        <v>0</v>
      </c>
      <c r="I38" s="29">
        <v>0</v>
      </c>
      <c r="J38" s="29">
        <v>0</v>
      </c>
      <c r="K38" s="29">
        <v>0</v>
      </c>
    </row>
    <row r="39" spans="1:11" ht="25.15" customHeight="1" x14ac:dyDescent="0.25">
      <c r="A39" s="207" t="s">
        <v>195</v>
      </c>
      <c r="B39" s="207"/>
      <c r="C39" s="207"/>
      <c r="D39" s="207"/>
      <c r="E39" s="207"/>
      <c r="F39" s="207"/>
      <c r="G39" s="13">
        <v>32</v>
      </c>
      <c r="H39" s="29">
        <v>0</v>
      </c>
      <c r="I39" s="29">
        <v>0</v>
      </c>
      <c r="J39" s="29">
        <v>0</v>
      </c>
      <c r="K39" s="29">
        <v>0</v>
      </c>
    </row>
    <row r="40" spans="1:11" ht="25.15" customHeight="1" x14ac:dyDescent="0.25">
      <c r="A40" s="207" t="s">
        <v>196</v>
      </c>
      <c r="B40" s="207"/>
      <c r="C40" s="207"/>
      <c r="D40" s="207"/>
      <c r="E40" s="207"/>
      <c r="F40" s="207"/>
      <c r="G40" s="13">
        <v>33</v>
      </c>
      <c r="H40" s="29">
        <v>0</v>
      </c>
      <c r="I40" s="29">
        <v>0</v>
      </c>
      <c r="J40" s="29">
        <v>0</v>
      </c>
      <c r="K40" s="29">
        <v>0</v>
      </c>
    </row>
    <row r="41" spans="1:11" ht="25.15" customHeight="1" x14ac:dyDescent="0.25">
      <c r="A41" s="207" t="s">
        <v>197</v>
      </c>
      <c r="B41" s="207"/>
      <c r="C41" s="207"/>
      <c r="D41" s="207"/>
      <c r="E41" s="207"/>
      <c r="F41" s="207"/>
      <c r="G41" s="13">
        <v>34</v>
      </c>
      <c r="H41" s="29">
        <v>0</v>
      </c>
      <c r="I41" s="29">
        <v>0</v>
      </c>
      <c r="J41" s="29">
        <v>0</v>
      </c>
      <c r="K41" s="29">
        <v>0</v>
      </c>
    </row>
    <row r="42" spans="1:11" ht="25.15" customHeight="1" x14ac:dyDescent="0.25">
      <c r="A42" s="207" t="s">
        <v>198</v>
      </c>
      <c r="B42" s="207"/>
      <c r="C42" s="207"/>
      <c r="D42" s="207"/>
      <c r="E42" s="207"/>
      <c r="F42" s="207"/>
      <c r="G42" s="13">
        <v>35</v>
      </c>
      <c r="H42" s="29">
        <v>0</v>
      </c>
      <c r="I42" s="29">
        <v>0</v>
      </c>
      <c r="J42" s="29">
        <v>0</v>
      </c>
      <c r="K42" s="29">
        <v>0</v>
      </c>
    </row>
    <row r="43" spans="1:11" x14ac:dyDescent="0.25">
      <c r="A43" s="207" t="s">
        <v>199</v>
      </c>
      <c r="B43" s="207"/>
      <c r="C43" s="207"/>
      <c r="D43" s="207"/>
      <c r="E43" s="207"/>
      <c r="F43" s="207"/>
      <c r="G43" s="13">
        <v>36</v>
      </c>
      <c r="H43" s="29">
        <v>3700000</v>
      </c>
      <c r="I43" s="29">
        <v>0</v>
      </c>
      <c r="J43" s="29">
        <v>3400000</v>
      </c>
      <c r="K43" s="29">
        <v>0</v>
      </c>
    </row>
    <row r="44" spans="1:11" x14ac:dyDescent="0.25">
      <c r="A44" s="207" t="s">
        <v>200</v>
      </c>
      <c r="B44" s="207"/>
      <c r="C44" s="207"/>
      <c r="D44" s="207"/>
      <c r="E44" s="207"/>
      <c r="F44" s="207"/>
      <c r="G44" s="13">
        <v>37</v>
      </c>
      <c r="H44" s="29">
        <v>2400000</v>
      </c>
      <c r="I44" s="29">
        <v>500000</v>
      </c>
      <c r="J44" s="29">
        <v>2500000</v>
      </c>
      <c r="K44" s="29">
        <v>500000</v>
      </c>
    </row>
    <row r="45" spans="1:11" x14ac:dyDescent="0.25">
      <c r="A45" s="207" t="s">
        <v>201</v>
      </c>
      <c r="B45" s="207"/>
      <c r="C45" s="207"/>
      <c r="D45" s="207"/>
      <c r="E45" s="207"/>
      <c r="F45" s="207"/>
      <c r="G45" s="13">
        <v>38</v>
      </c>
      <c r="H45" s="29">
        <v>15300000</v>
      </c>
      <c r="I45" s="29">
        <v>0</v>
      </c>
      <c r="J45" s="29">
        <v>39800000</v>
      </c>
      <c r="K45" s="29">
        <v>600000</v>
      </c>
    </row>
    <row r="46" spans="1:11" x14ac:dyDescent="0.25">
      <c r="A46" s="207" t="s">
        <v>202</v>
      </c>
      <c r="B46" s="207"/>
      <c r="C46" s="207"/>
      <c r="D46" s="207"/>
      <c r="E46" s="207"/>
      <c r="F46" s="207"/>
      <c r="G46" s="13">
        <v>39</v>
      </c>
      <c r="H46" s="29" t="s">
        <v>572</v>
      </c>
      <c r="I46" s="29">
        <v>0</v>
      </c>
      <c r="J46" s="29">
        <v>0</v>
      </c>
      <c r="K46" s="29">
        <v>0</v>
      </c>
    </row>
    <row r="47" spans="1:11" x14ac:dyDescent="0.25">
      <c r="A47" s="207" t="s">
        <v>203</v>
      </c>
      <c r="B47" s="207"/>
      <c r="C47" s="207"/>
      <c r="D47" s="207"/>
      <c r="E47" s="207"/>
      <c r="F47" s="207"/>
      <c r="G47" s="13">
        <v>40</v>
      </c>
      <c r="H47" s="29">
        <v>5700000</v>
      </c>
      <c r="I47" s="29">
        <v>1500000</v>
      </c>
      <c r="J47" s="29">
        <v>5400000</v>
      </c>
      <c r="K47" s="29">
        <v>1400000</v>
      </c>
    </row>
    <row r="48" spans="1:11" x14ac:dyDescent="0.25">
      <c r="A48" s="243" t="s">
        <v>408</v>
      </c>
      <c r="B48" s="244"/>
      <c r="C48" s="244"/>
      <c r="D48" s="244"/>
      <c r="E48" s="244"/>
      <c r="F48" s="244"/>
      <c r="G48" s="14">
        <v>41</v>
      </c>
      <c r="H48" s="109">
        <f>SUM(H49:H55)</f>
        <v>46700000</v>
      </c>
      <c r="I48" s="109">
        <f>SUM(I49:I55)</f>
        <v>14300000</v>
      </c>
      <c r="J48" s="109">
        <f>SUM(J49:J55)</f>
        <v>65200000</v>
      </c>
      <c r="K48" s="109">
        <f>SUM(K49:K55)</f>
        <v>10000000</v>
      </c>
    </row>
    <row r="49" spans="1:11" ht="25.15" customHeight="1" x14ac:dyDescent="0.25">
      <c r="A49" s="207" t="s">
        <v>204</v>
      </c>
      <c r="B49" s="207"/>
      <c r="C49" s="207"/>
      <c r="D49" s="207"/>
      <c r="E49" s="207"/>
      <c r="F49" s="207"/>
      <c r="G49" s="13">
        <v>42</v>
      </c>
      <c r="H49" s="29">
        <v>0</v>
      </c>
      <c r="I49" s="29">
        <v>0</v>
      </c>
      <c r="J49" s="29">
        <v>0</v>
      </c>
      <c r="K49" s="29">
        <v>0</v>
      </c>
    </row>
    <row r="50" spans="1:11" ht="24" customHeight="1" x14ac:dyDescent="0.25">
      <c r="A50" s="245" t="s">
        <v>205</v>
      </c>
      <c r="B50" s="245"/>
      <c r="C50" s="245"/>
      <c r="D50" s="245"/>
      <c r="E50" s="245"/>
      <c r="F50" s="245"/>
      <c r="G50" s="13">
        <v>43</v>
      </c>
      <c r="H50" s="29">
        <v>0</v>
      </c>
      <c r="I50" s="29">
        <v>0</v>
      </c>
      <c r="J50" s="29">
        <v>0</v>
      </c>
      <c r="K50" s="29">
        <v>1100000</v>
      </c>
    </row>
    <row r="51" spans="1:11" x14ac:dyDescent="0.25">
      <c r="A51" s="245" t="s">
        <v>206</v>
      </c>
      <c r="B51" s="245"/>
      <c r="C51" s="245"/>
      <c r="D51" s="245"/>
      <c r="E51" s="245"/>
      <c r="F51" s="245"/>
      <c r="G51" s="13">
        <v>44</v>
      </c>
      <c r="H51" s="29">
        <v>35200000</v>
      </c>
      <c r="I51" s="29">
        <v>7900000</v>
      </c>
      <c r="J51" s="29">
        <v>32800000</v>
      </c>
      <c r="K51" s="29">
        <v>8700000</v>
      </c>
    </row>
    <row r="52" spans="1:11" x14ac:dyDescent="0.25">
      <c r="A52" s="245" t="s">
        <v>207</v>
      </c>
      <c r="B52" s="245"/>
      <c r="C52" s="245"/>
      <c r="D52" s="245"/>
      <c r="E52" s="245"/>
      <c r="F52" s="245"/>
      <c r="G52" s="13">
        <v>45</v>
      </c>
      <c r="H52" s="29">
        <v>10900000</v>
      </c>
      <c r="I52" s="29">
        <f>1800000+4400000</f>
        <v>6200000</v>
      </c>
      <c r="J52" s="29">
        <v>31700000</v>
      </c>
      <c r="K52" s="29">
        <v>0</v>
      </c>
    </row>
    <row r="53" spans="1:11" x14ac:dyDescent="0.25">
      <c r="A53" s="245" t="s">
        <v>208</v>
      </c>
      <c r="B53" s="245"/>
      <c r="C53" s="245"/>
      <c r="D53" s="245"/>
      <c r="E53" s="245"/>
      <c r="F53" s="245"/>
      <c r="G53" s="13">
        <v>46</v>
      </c>
      <c r="H53" s="29" t="s">
        <v>572</v>
      </c>
      <c r="I53" s="29">
        <v>0</v>
      </c>
      <c r="J53" s="29">
        <v>0</v>
      </c>
      <c r="K53" s="29">
        <v>0</v>
      </c>
    </row>
    <row r="54" spans="1:11" x14ac:dyDescent="0.25">
      <c r="A54" s="245" t="s">
        <v>209</v>
      </c>
      <c r="B54" s="245"/>
      <c r="C54" s="245"/>
      <c r="D54" s="245"/>
      <c r="E54" s="245"/>
      <c r="F54" s="245"/>
      <c r="G54" s="13">
        <v>47</v>
      </c>
      <c r="H54" s="29">
        <v>0</v>
      </c>
      <c r="I54" s="29">
        <v>0</v>
      </c>
      <c r="J54" s="29">
        <v>0</v>
      </c>
      <c r="K54" s="29">
        <v>0</v>
      </c>
    </row>
    <row r="55" spans="1:11" x14ac:dyDescent="0.25">
      <c r="A55" s="245" t="s">
        <v>210</v>
      </c>
      <c r="B55" s="245"/>
      <c r="C55" s="245"/>
      <c r="D55" s="245"/>
      <c r="E55" s="245"/>
      <c r="F55" s="245"/>
      <c r="G55" s="13">
        <v>48</v>
      </c>
      <c r="H55" s="29">
        <v>600000</v>
      </c>
      <c r="I55" s="29">
        <v>200000</v>
      </c>
      <c r="J55" s="29">
        <v>700000</v>
      </c>
      <c r="K55" s="29">
        <v>200000</v>
      </c>
    </row>
    <row r="56" spans="1:11" ht="22.15" customHeight="1" x14ac:dyDescent="0.25">
      <c r="A56" s="246" t="s">
        <v>211</v>
      </c>
      <c r="B56" s="246"/>
      <c r="C56" s="246"/>
      <c r="D56" s="246"/>
      <c r="E56" s="246"/>
      <c r="F56" s="246"/>
      <c r="G56" s="13">
        <v>49</v>
      </c>
      <c r="H56" s="29">
        <v>0</v>
      </c>
      <c r="I56" s="29">
        <v>0</v>
      </c>
      <c r="J56" s="29">
        <v>0</v>
      </c>
      <c r="K56" s="29">
        <v>0</v>
      </c>
    </row>
    <row r="57" spans="1:11" x14ac:dyDescent="0.25">
      <c r="A57" s="246" t="s">
        <v>212</v>
      </c>
      <c r="B57" s="246"/>
      <c r="C57" s="246"/>
      <c r="D57" s="246"/>
      <c r="E57" s="246"/>
      <c r="F57" s="246"/>
      <c r="G57" s="13">
        <v>50</v>
      </c>
      <c r="H57" s="29">
        <v>5500000</v>
      </c>
      <c r="I57" s="29">
        <v>1200000</v>
      </c>
      <c r="J57" s="29">
        <v>4600000</v>
      </c>
      <c r="K57" s="29">
        <v>800000</v>
      </c>
    </row>
    <row r="58" spans="1:11" ht="24.65" customHeight="1" x14ac:dyDescent="0.25">
      <c r="A58" s="246" t="s">
        <v>213</v>
      </c>
      <c r="B58" s="246"/>
      <c r="C58" s="246"/>
      <c r="D58" s="246"/>
      <c r="E58" s="246"/>
      <c r="F58" s="246"/>
      <c r="G58" s="13">
        <v>51</v>
      </c>
      <c r="H58" s="29">
        <v>0</v>
      </c>
      <c r="I58" s="29">
        <v>0</v>
      </c>
      <c r="J58" s="29">
        <v>0</v>
      </c>
      <c r="K58" s="29">
        <v>0</v>
      </c>
    </row>
    <row r="59" spans="1:11" x14ac:dyDescent="0.25">
      <c r="A59" s="246" t="s">
        <v>214</v>
      </c>
      <c r="B59" s="246"/>
      <c r="C59" s="246"/>
      <c r="D59" s="246"/>
      <c r="E59" s="246"/>
      <c r="F59" s="246"/>
      <c r="G59" s="13">
        <v>52</v>
      </c>
      <c r="H59" s="29">
        <v>0</v>
      </c>
      <c r="I59" s="29">
        <v>0</v>
      </c>
      <c r="J59" s="29">
        <v>0</v>
      </c>
      <c r="K59" s="29">
        <v>0</v>
      </c>
    </row>
    <row r="60" spans="1:11" x14ac:dyDescent="0.25">
      <c r="A60" s="243" t="s">
        <v>409</v>
      </c>
      <c r="B60" s="244"/>
      <c r="C60" s="244"/>
      <c r="D60" s="244"/>
      <c r="E60" s="244"/>
      <c r="F60" s="244"/>
      <c r="G60" s="14">
        <v>53</v>
      </c>
      <c r="H60" s="109">
        <f>H8+H37+H56+H57</f>
        <v>4014700000</v>
      </c>
      <c r="I60" s="109">
        <f t="shared" ref="I60:K60" si="0">I8+I37+I56+I57</f>
        <v>1012200000</v>
      </c>
      <c r="J60" s="109">
        <f t="shared" si="0"/>
        <v>4010600000</v>
      </c>
      <c r="K60" s="109">
        <f t="shared" si="0"/>
        <v>958000000</v>
      </c>
    </row>
    <row r="61" spans="1:11" x14ac:dyDescent="0.25">
      <c r="A61" s="243" t="s">
        <v>410</v>
      </c>
      <c r="B61" s="244"/>
      <c r="C61" s="244"/>
      <c r="D61" s="244"/>
      <c r="E61" s="244"/>
      <c r="F61" s="244"/>
      <c r="G61" s="14">
        <v>54</v>
      </c>
      <c r="H61" s="109">
        <f>H14+H48+H58+H59</f>
        <v>3789400000</v>
      </c>
      <c r="I61" s="109">
        <f t="shared" ref="I61:K61" si="1">I14+I48+I58+I59</f>
        <v>985500000</v>
      </c>
      <c r="J61" s="109">
        <f t="shared" si="1"/>
        <v>3795600000</v>
      </c>
      <c r="K61" s="109">
        <f t="shared" si="1"/>
        <v>910200000</v>
      </c>
    </row>
    <row r="62" spans="1:11" x14ac:dyDescent="0.25">
      <c r="A62" s="243" t="s">
        <v>411</v>
      </c>
      <c r="B62" s="244"/>
      <c r="C62" s="244"/>
      <c r="D62" s="244"/>
      <c r="E62" s="244"/>
      <c r="F62" s="244"/>
      <c r="G62" s="14">
        <v>55</v>
      </c>
      <c r="H62" s="109">
        <f>H60-H61</f>
        <v>225300000</v>
      </c>
      <c r="I62" s="109">
        <f t="shared" ref="I62:K62" si="2">I60-I61</f>
        <v>26700000</v>
      </c>
      <c r="J62" s="109">
        <f t="shared" si="2"/>
        <v>215000000</v>
      </c>
      <c r="K62" s="109">
        <f t="shared" si="2"/>
        <v>47800000</v>
      </c>
    </row>
    <row r="63" spans="1:11" x14ac:dyDescent="0.25">
      <c r="A63" s="230" t="s">
        <v>413</v>
      </c>
      <c r="B63" s="230"/>
      <c r="C63" s="230"/>
      <c r="D63" s="230"/>
      <c r="E63" s="230"/>
      <c r="F63" s="230"/>
      <c r="G63" s="14">
        <v>56</v>
      </c>
      <c r="H63" s="109">
        <f>+IF((H60-H61)&gt;0,(H60-H61),0)</f>
        <v>225300000</v>
      </c>
      <c r="I63" s="109">
        <f t="shared" ref="I63:K63" si="3">+IF((I60-I61)&gt;0,(I60-I61),0)</f>
        <v>26700000</v>
      </c>
      <c r="J63" s="109">
        <f t="shared" si="3"/>
        <v>215000000</v>
      </c>
      <c r="K63" s="109">
        <f t="shared" si="3"/>
        <v>47800000</v>
      </c>
    </row>
    <row r="64" spans="1:11" x14ac:dyDescent="0.25">
      <c r="A64" s="230" t="s">
        <v>412</v>
      </c>
      <c r="B64" s="230"/>
      <c r="C64" s="230"/>
      <c r="D64" s="230"/>
      <c r="E64" s="230"/>
      <c r="F64" s="230"/>
      <c r="G64" s="14">
        <v>57</v>
      </c>
      <c r="H64" s="109">
        <f>+IF((H60-H61)&lt;0,(H60-H61),0)</f>
        <v>0</v>
      </c>
      <c r="I64" s="109">
        <f t="shared" ref="I64:K64" si="4">+IF((I60-I61)&lt;0,(I60-I61),0)</f>
        <v>0</v>
      </c>
      <c r="J64" s="109">
        <f t="shared" si="4"/>
        <v>0</v>
      </c>
      <c r="K64" s="109">
        <f t="shared" si="4"/>
        <v>0</v>
      </c>
    </row>
    <row r="65" spans="1:11" x14ac:dyDescent="0.25">
      <c r="A65" s="246" t="s">
        <v>215</v>
      </c>
      <c r="B65" s="246"/>
      <c r="C65" s="246"/>
      <c r="D65" s="246"/>
      <c r="E65" s="246"/>
      <c r="F65" s="246"/>
      <c r="G65" s="13">
        <v>58</v>
      </c>
      <c r="H65" s="29">
        <v>43200000</v>
      </c>
      <c r="I65" s="29">
        <v>10200000</v>
      </c>
      <c r="J65" s="29">
        <v>35800000</v>
      </c>
      <c r="K65" s="29">
        <v>9600000</v>
      </c>
    </row>
    <row r="66" spans="1:11" x14ac:dyDescent="0.25">
      <c r="A66" s="243" t="s">
        <v>414</v>
      </c>
      <c r="B66" s="244"/>
      <c r="C66" s="244"/>
      <c r="D66" s="244"/>
      <c r="E66" s="244"/>
      <c r="F66" s="244"/>
      <c r="G66" s="14">
        <v>59</v>
      </c>
      <c r="H66" s="109">
        <f>H62-H65</f>
        <v>182100000</v>
      </c>
      <c r="I66" s="109">
        <f t="shared" ref="I66:K66" si="5">I62-I65</f>
        <v>16500000</v>
      </c>
      <c r="J66" s="109">
        <f t="shared" si="5"/>
        <v>179200000</v>
      </c>
      <c r="K66" s="109">
        <f t="shared" si="5"/>
        <v>38200000</v>
      </c>
    </row>
    <row r="67" spans="1:11" x14ac:dyDescent="0.25">
      <c r="A67" s="230" t="s">
        <v>415</v>
      </c>
      <c r="B67" s="230"/>
      <c r="C67" s="230"/>
      <c r="D67" s="230"/>
      <c r="E67" s="230"/>
      <c r="F67" s="230"/>
      <c r="G67" s="14">
        <v>60</v>
      </c>
      <c r="H67" s="109">
        <f>+IF((H62-H65)&gt;0,(H62-H65),0)</f>
        <v>182100000</v>
      </c>
      <c r="I67" s="109">
        <f t="shared" ref="I67:K67" si="6">+IF((I62-I65)&gt;0,(I62-I65),0)</f>
        <v>16500000</v>
      </c>
      <c r="J67" s="109">
        <f t="shared" si="6"/>
        <v>179200000</v>
      </c>
      <c r="K67" s="109">
        <f t="shared" si="6"/>
        <v>38200000</v>
      </c>
    </row>
    <row r="68" spans="1:11" x14ac:dyDescent="0.25">
      <c r="A68" s="230" t="s">
        <v>416</v>
      </c>
      <c r="B68" s="230"/>
      <c r="C68" s="230"/>
      <c r="D68" s="230"/>
      <c r="E68" s="230"/>
      <c r="F68" s="230"/>
      <c r="G68" s="14">
        <v>61</v>
      </c>
      <c r="H68" s="109">
        <f>+IF((H62-H65)&lt;0,(H62-H65),0)</f>
        <v>0</v>
      </c>
      <c r="I68" s="109">
        <f t="shared" ref="I68:K68" si="7">+IF((I62-I65)&lt;0,(I62-I65),0)</f>
        <v>0</v>
      </c>
      <c r="J68" s="109">
        <f t="shared" si="7"/>
        <v>0</v>
      </c>
      <c r="K68" s="109">
        <f t="shared" si="7"/>
        <v>0</v>
      </c>
    </row>
    <row r="69" spans="1:11" x14ac:dyDescent="0.25">
      <c r="A69" s="225" t="s">
        <v>216</v>
      </c>
      <c r="B69" s="225"/>
      <c r="C69" s="225"/>
      <c r="D69" s="225"/>
      <c r="E69" s="225"/>
      <c r="F69" s="225"/>
      <c r="G69" s="240"/>
      <c r="H69" s="240"/>
      <c r="I69" s="240"/>
      <c r="J69" s="241"/>
      <c r="K69" s="241"/>
    </row>
    <row r="70" spans="1:11" ht="22.15" customHeight="1" x14ac:dyDescent="0.25">
      <c r="A70" s="243" t="s">
        <v>417</v>
      </c>
      <c r="B70" s="244"/>
      <c r="C70" s="244"/>
      <c r="D70" s="244"/>
      <c r="E70" s="244"/>
      <c r="F70" s="244"/>
      <c r="G70" s="14">
        <v>62</v>
      </c>
      <c r="H70" s="109">
        <f>H71-H72</f>
        <v>0</v>
      </c>
      <c r="I70" s="109">
        <f>I71-I72</f>
        <v>0</v>
      </c>
      <c r="J70" s="109">
        <f>J71-J72</f>
        <v>0</v>
      </c>
      <c r="K70" s="109">
        <f>K71-K72</f>
        <v>0</v>
      </c>
    </row>
    <row r="71" spans="1:11" x14ac:dyDescent="0.25">
      <c r="A71" s="245" t="s">
        <v>217</v>
      </c>
      <c r="B71" s="245"/>
      <c r="C71" s="245"/>
      <c r="D71" s="245"/>
      <c r="E71" s="245"/>
      <c r="F71" s="245"/>
      <c r="G71" s="13">
        <v>63</v>
      </c>
      <c r="H71" s="29">
        <v>0</v>
      </c>
      <c r="I71" s="29">
        <v>0</v>
      </c>
      <c r="J71" s="29">
        <v>0</v>
      </c>
      <c r="K71" s="29">
        <v>0</v>
      </c>
    </row>
    <row r="72" spans="1:11" x14ac:dyDescent="0.25">
      <c r="A72" s="245" t="s">
        <v>218</v>
      </c>
      <c r="B72" s="245"/>
      <c r="C72" s="245"/>
      <c r="D72" s="245"/>
      <c r="E72" s="245"/>
      <c r="F72" s="245"/>
      <c r="G72" s="13">
        <v>64</v>
      </c>
      <c r="H72" s="29">
        <v>0</v>
      </c>
      <c r="I72" s="29">
        <v>0</v>
      </c>
      <c r="J72" s="29">
        <v>0</v>
      </c>
      <c r="K72" s="29">
        <v>0</v>
      </c>
    </row>
    <row r="73" spans="1:11" x14ac:dyDescent="0.25">
      <c r="A73" s="246" t="s">
        <v>219</v>
      </c>
      <c r="B73" s="246"/>
      <c r="C73" s="246"/>
      <c r="D73" s="246"/>
      <c r="E73" s="246"/>
      <c r="F73" s="246"/>
      <c r="G73" s="13">
        <v>65</v>
      </c>
      <c r="H73" s="29">
        <v>0</v>
      </c>
      <c r="I73" s="29">
        <v>0</v>
      </c>
      <c r="J73" s="29">
        <v>0</v>
      </c>
      <c r="K73" s="29">
        <v>0</v>
      </c>
    </row>
    <row r="74" spans="1:11" x14ac:dyDescent="0.25">
      <c r="A74" s="230" t="s">
        <v>418</v>
      </c>
      <c r="B74" s="230"/>
      <c r="C74" s="230"/>
      <c r="D74" s="230"/>
      <c r="E74" s="230"/>
      <c r="F74" s="230"/>
      <c r="G74" s="14">
        <v>66</v>
      </c>
      <c r="H74" s="110">
        <v>0</v>
      </c>
      <c r="I74" s="110">
        <v>0</v>
      </c>
      <c r="J74" s="110">
        <v>0</v>
      </c>
      <c r="K74" s="110">
        <v>0</v>
      </c>
    </row>
    <row r="75" spans="1:11" x14ac:dyDescent="0.25">
      <c r="A75" s="230" t="s">
        <v>419</v>
      </c>
      <c r="B75" s="230"/>
      <c r="C75" s="230"/>
      <c r="D75" s="230"/>
      <c r="E75" s="230"/>
      <c r="F75" s="230"/>
      <c r="G75" s="14">
        <v>67</v>
      </c>
      <c r="H75" s="110">
        <v>0</v>
      </c>
      <c r="I75" s="110">
        <v>0</v>
      </c>
      <c r="J75" s="110">
        <v>0</v>
      </c>
      <c r="K75" s="110">
        <v>0</v>
      </c>
    </row>
    <row r="76" spans="1:11" x14ac:dyDescent="0.25">
      <c r="A76" s="225" t="s">
        <v>220</v>
      </c>
      <c r="B76" s="225"/>
      <c r="C76" s="225"/>
      <c r="D76" s="225"/>
      <c r="E76" s="225"/>
      <c r="F76" s="225"/>
      <c r="G76" s="240"/>
      <c r="H76" s="240"/>
      <c r="I76" s="240"/>
      <c r="J76" s="241"/>
      <c r="K76" s="241"/>
    </row>
    <row r="77" spans="1:11" x14ac:dyDescent="0.25">
      <c r="A77" s="243" t="s">
        <v>420</v>
      </c>
      <c r="B77" s="244"/>
      <c r="C77" s="244"/>
      <c r="D77" s="244"/>
      <c r="E77" s="244"/>
      <c r="F77" s="244"/>
      <c r="G77" s="14">
        <v>68</v>
      </c>
      <c r="H77" s="110">
        <v>0</v>
      </c>
      <c r="I77" s="110">
        <v>0</v>
      </c>
      <c r="J77" s="110">
        <v>0</v>
      </c>
      <c r="K77" s="110">
        <v>0</v>
      </c>
    </row>
    <row r="78" spans="1:11" x14ac:dyDescent="0.25">
      <c r="A78" s="245" t="s">
        <v>421</v>
      </c>
      <c r="B78" s="245"/>
      <c r="C78" s="245"/>
      <c r="D78" s="245"/>
      <c r="E78" s="245"/>
      <c r="F78" s="245"/>
      <c r="G78" s="105">
        <v>69</v>
      </c>
      <c r="H78" s="33">
        <v>0</v>
      </c>
      <c r="I78" s="33">
        <v>0</v>
      </c>
      <c r="J78" s="33">
        <v>0</v>
      </c>
      <c r="K78" s="33">
        <v>0</v>
      </c>
    </row>
    <row r="79" spans="1:11" x14ac:dyDescent="0.25">
      <c r="A79" s="245" t="s">
        <v>422</v>
      </c>
      <c r="B79" s="245"/>
      <c r="C79" s="245"/>
      <c r="D79" s="245"/>
      <c r="E79" s="245"/>
      <c r="F79" s="245"/>
      <c r="G79" s="105">
        <v>70</v>
      </c>
      <c r="H79" s="33">
        <v>0</v>
      </c>
      <c r="I79" s="33">
        <v>0</v>
      </c>
      <c r="J79" s="33">
        <v>0</v>
      </c>
      <c r="K79" s="33">
        <v>0</v>
      </c>
    </row>
    <row r="80" spans="1:11" x14ac:dyDescent="0.25">
      <c r="A80" s="243" t="s">
        <v>423</v>
      </c>
      <c r="B80" s="244"/>
      <c r="C80" s="244"/>
      <c r="D80" s="244"/>
      <c r="E80" s="244"/>
      <c r="F80" s="244"/>
      <c r="G80" s="14">
        <v>71</v>
      </c>
      <c r="H80" s="110">
        <v>0</v>
      </c>
      <c r="I80" s="110">
        <v>0</v>
      </c>
      <c r="J80" s="110">
        <v>0</v>
      </c>
      <c r="K80" s="110">
        <v>0</v>
      </c>
    </row>
    <row r="81" spans="1:11" x14ac:dyDescent="0.25">
      <c r="A81" s="243" t="s">
        <v>424</v>
      </c>
      <c r="B81" s="244"/>
      <c r="C81" s="244"/>
      <c r="D81" s="244"/>
      <c r="E81" s="244"/>
      <c r="F81" s="244"/>
      <c r="G81" s="14">
        <v>72</v>
      </c>
      <c r="H81" s="110">
        <v>0</v>
      </c>
      <c r="I81" s="110">
        <v>0</v>
      </c>
      <c r="J81" s="110">
        <v>0</v>
      </c>
      <c r="K81" s="110">
        <v>0</v>
      </c>
    </row>
    <row r="82" spans="1:11" x14ac:dyDescent="0.25">
      <c r="A82" s="230" t="s">
        <v>425</v>
      </c>
      <c r="B82" s="230"/>
      <c r="C82" s="230"/>
      <c r="D82" s="230"/>
      <c r="E82" s="230"/>
      <c r="F82" s="230"/>
      <c r="G82" s="14">
        <v>73</v>
      </c>
      <c r="H82" s="110">
        <v>0</v>
      </c>
      <c r="I82" s="110">
        <v>0</v>
      </c>
      <c r="J82" s="110">
        <v>0</v>
      </c>
      <c r="K82" s="110">
        <v>0</v>
      </c>
    </row>
    <row r="83" spans="1:11" x14ac:dyDescent="0.25">
      <c r="A83" s="230" t="s">
        <v>426</v>
      </c>
      <c r="B83" s="230"/>
      <c r="C83" s="230"/>
      <c r="D83" s="230"/>
      <c r="E83" s="230"/>
      <c r="F83" s="230"/>
      <c r="G83" s="14">
        <v>74</v>
      </c>
      <c r="H83" s="110">
        <v>0</v>
      </c>
      <c r="I83" s="110">
        <v>0</v>
      </c>
      <c r="J83" s="110">
        <v>0</v>
      </c>
      <c r="K83" s="110">
        <v>0</v>
      </c>
    </row>
    <row r="84" spans="1:11" x14ac:dyDescent="0.25">
      <c r="A84" s="225" t="s">
        <v>221</v>
      </c>
      <c r="B84" s="225"/>
      <c r="C84" s="225"/>
      <c r="D84" s="225"/>
      <c r="E84" s="225"/>
      <c r="F84" s="225"/>
      <c r="G84" s="240"/>
      <c r="H84" s="240"/>
      <c r="I84" s="240"/>
      <c r="J84" s="241"/>
      <c r="K84" s="241"/>
    </row>
    <row r="85" spans="1:11" x14ac:dyDescent="0.25">
      <c r="A85" s="227" t="s">
        <v>427</v>
      </c>
      <c r="B85" s="228"/>
      <c r="C85" s="228"/>
      <c r="D85" s="228"/>
      <c r="E85" s="228"/>
      <c r="F85" s="228"/>
      <c r="G85" s="14">
        <v>75</v>
      </c>
      <c r="H85" s="111">
        <f>H86+H87</f>
        <v>182100000</v>
      </c>
      <c r="I85" s="111">
        <f>I86+I87</f>
        <v>16500000</v>
      </c>
      <c r="J85" s="111">
        <f>J86+J87</f>
        <v>179200000</v>
      </c>
      <c r="K85" s="111">
        <f>K86+K87</f>
        <v>38200000</v>
      </c>
    </row>
    <row r="86" spans="1:11" x14ac:dyDescent="0.25">
      <c r="A86" s="229" t="s">
        <v>222</v>
      </c>
      <c r="B86" s="229"/>
      <c r="C86" s="229"/>
      <c r="D86" s="229"/>
      <c r="E86" s="229"/>
      <c r="F86" s="229"/>
      <c r="G86" s="13">
        <v>76</v>
      </c>
      <c r="H86" s="34">
        <v>181800000</v>
      </c>
      <c r="I86" s="34">
        <v>16500000</v>
      </c>
      <c r="J86" s="34">
        <v>179000000</v>
      </c>
      <c r="K86" s="34">
        <v>38200000</v>
      </c>
    </row>
    <row r="87" spans="1:11" x14ac:dyDescent="0.25">
      <c r="A87" s="229" t="s">
        <v>223</v>
      </c>
      <c r="B87" s="229"/>
      <c r="C87" s="229"/>
      <c r="D87" s="229"/>
      <c r="E87" s="229"/>
      <c r="F87" s="229"/>
      <c r="G87" s="13">
        <v>77</v>
      </c>
      <c r="H87" s="34">
        <v>300000</v>
      </c>
      <c r="I87" s="34">
        <v>0</v>
      </c>
      <c r="J87" s="34">
        <v>200000</v>
      </c>
      <c r="K87" s="34">
        <v>0</v>
      </c>
    </row>
    <row r="88" spans="1:11" x14ac:dyDescent="0.25">
      <c r="A88" s="250" t="s">
        <v>224</v>
      </c>
      <c r="B88" s="250"/>
      <c r="C88" s="250"/>
      <c r="D88" s="250"/>
      <c r="E88" s="250"/>
      <c r="F88" s="250"/>
      <c r="G88" s="251"/>
      <c r="H88" s="251"/>
      <c r="I88" s="251"/>
      <c r="J88" s="241"/>
      <c r="K88" s="241"/>
    </row>
    <row r="89" spans="1:11" x14ac:dyDescent="0.25">
      <c r="A89" s="223" t="s">
        <v>225</v>
      </c>
      <c r="B89" s="223"/>
      <c r="C89" s="223"/>
      <c r="D89" s="223"/>
      <c r="E89" s="223"/>
      <c r="F89" s="223"/>
      <c r="G89" s="13">
        <v>78</v>
      </c>
      <c r="H89" s="34">
        <v>182100000</v>
      </c>
      <c r="I89" s="34">
        <v>16500000</v>
      </c>
      <c r="J89" s="34">
        <v>179200000</v>
      </c>
      <c r="K89" s="34">
        <v>38200000</v>
      </c>
    </row>
    <row r="90" spans="1:11" ht="24" customHeight="1" x14ac:dyDescent="0.25">
      <c r="A90" s="209" t="s">
        <v>428</v>
      </c>
      <c r="B90" s="209"/>
      <c r="C90" s="209"/>
      <c r="D90" s="209"/>
      <c r="E90" s="209"/>
      <c r="F90" s="209"/>
      <c r="G90" s="14">
        <v>79</v>
      </c>
      <c r="H90" s="111">
        <f>H91+H98</f>
        <v>0</v>
      </c>
      <c r="I90" s="111">
        <f t="shared" ref="I90:K90" si="8">I91+I98</f>
        <v>-6800000</v>
      </c>
      <c r="J90" s="111">
        <f t="shared" si="8"/>
        <v>-6400000</v>
      </c>
      <c r="K90" s="111">
        <f t="shared" si="8"/>
        <v>-3800000</v>
      </c>
    </row>
    <row r="91" spans="1:11" ht="24" customHeight="1" x14ac:dyDescent="0.25">
      <c r="A91" s="209" t="s">
        <v>429</v>
      </c>
      <c r="B91" s="209"/>
      <c r="C91" s="209"/>
      <c r="D91" s="209"/>
      <c r="E91" s="209"/>
      <c r="F91" s="209"/>
      <c r="G91" s="14">
        <v>80</v>
      </c>
      <c r="H91" s="111">
        <f>SUM(H92:H96)</f>
        <v>-400000</v>
      </c>
      <c r="I91" s="111">
        <f>SUM(I92:I96)</f>
        <v>-7700000</v>
      </c>
      <c r="J91" s="111">
        <f>SUM(J92:J96)</f>
        <v>-4500000</v>
      </c>
      <c r="K91" s="111">
        <f>SUM(K92:K96)</f>
        <v>-4000000</v>
      </c>
    </row>
    <row r="92" spans="1:11" ht="24.75" customHeight="1" x14ac:dyDescent="0.25">
      <c r="A92" s="252" t="s">
        <v>430</v>
      </c>
      <c r="B92" s="253"/>
      <c r="C92" s="253"/>
      <c r="D92" s="253"/>
      <c r="E92" s="253"/>
      <c r="F92" s="254"/>
      <c r="G92" s="13">
        <v>81</v>
      </c>
      <c r="H92" s="34">
        <v>0</v>
      </c>
      <c r="I92" s="34">
        <v>0</v>
      </c>
      <c r="J92" s="34">
        <v>0</v>
      </c>
      <c r="K92" s="34">
        <v>0</v>
      </c>
    </row>
    <row r="93" spans="1:11" ht="22.15" customHeight="1" x14ac:dyDescent="0.25">
      <c r="A93" s="245" t="s">
        <v>431</v>
      </c>
      <c r="B93" s="245"/>
      <c r="C93" s="245"/>
      <c r="D93" s="245"/>
      <c r="E93" s="245"/>
      <c r="F93" s="245"/>
      <c r="G93" s="13">
        <v>82</v>
      </c>
      <c r="H93" s="34">
        <v>-500000</v>
      </c>
      <c r="I93" s="34">
        <v>-7800000</v>
      </c>
      <c r="J93" s="34">
        <v>-4400000</v>
      </c>
      <c r="K93" s="34">
        <v>-3900000</v>
      </c>
    </row>
    <row r="94" spans="1:11" ht="22.15" customHeight="1" x14ac:dyDescent="0.25">
      <c r="A94" s="245" t="s">
        <v>432</v>
      </c>
      <c r="B94" s="245"/>
      <c r="C94" s="245"/>
      <c r="D94" s="245"/>
      <c r="E94" s="245"/>
      <c r="F94" s="245"/>
      <c r="G94" s="13">
        <v>83</v>
      </c>
      <c r="H94" s="34">
        <v>0</v>
      </c>
      <c r="I94" s="34">
        <v>0</v>
      </c>
      <c r="J94" s="34">
        <v>0</v>
      </c>
      <c r="K94" s="34">
        <v>0</v>
      </c>
    </row>
    <row r="95" spans="1:11" ht="22.15" customHeight="1" x14ac:dyDescent="0.25">
      <c r="A95" s="245" t="s">
        <v>433</v>
      </c>
      <c r="B95" s="245"/>
      <c r="C95" s="245"/>
      <c r="D95" s="245"/>
      <c r="E95" s="245"/>
      <c r="F95" s="245"/>
      <c r="G95" s="13">
        <v>84</v>
      </c>
      <c r="H95" s="34">
        <v>100000</v>
      </c>
      <c r="I95" s="34">
        <v>100000</v>
      </c>
      <c r="J95" s="34">
        <v>-100000</v>
      </c>
      <c r="K95" s="34">
        <v>-100000</v>
      </c>
    </row>
    <row r="96" spans="1:11" ht="22.15" customHeight="1" x14ac:dyDescent="0.25">
      <c r="A96" s="245" t="s">
        <v>434</v>
      </c>
      <c r="B96" s="245"/>
      <c r="C96" s="245"/>
      <c r="D96" s="245"/>
      <c r="E96" s="245"/>
      <c r="F96" s="245"/>
      <c r="G96" s="13">
        <v>85</v>
      </c>
      <c r="H96" s="34">
        <v>0</v>
      </c>
      <c r="I96" s="34">
        <v>0</v>
      </c>
      <c r="J96" s="34">
        <v>0</v>
      </c>
      <c r="K96" s="34">
        <v>0</v>
      </c>
    </row>
    <row r="97" spans="1:11" ht="22.15" customHeight="1" x14ac:dyDescent="0.25">
      <c r="A97" s="245" t="s">
        <v>435</v>
      </c>
      <c r="B97" s="245"/>
      <c r="C97" s="245"/>
      <c r="D97" s="245"/>
      <c r="E97" s="245"/>
      <c r="F97" s="245"/>
      <c r="G97" s="13">
        <v>86</v>
      </c>
      <c r="H97" s="34">
        <v>0</v>
      </c>
      <c r="I97" s="34">
        <v>0</v>
      </c>
      <c r="J97" s="34">
        <v>0</v>
      </c>
      <c r="K97" s="34">
        <v>0</v>
      </c>
    </row>
    <row r="98" spans="1:11" ht="22.15" customHeight="1" x14ac:dyDescent="0.25">
      <c r="A98" s="230" t="s">
        <v>436</v>
      </c>
      <c r="B98" s="230"/>
      <c r="C98" s="230"/>
      <c r="D98" s="230"/>
      <c r="E98" s="230"/>
      <c r="F98" s="230"/>
      <c r="G98" s="14">
        <v>87</v>
      </c>
      <c r="H98" s="112">
        <f>SUM(H99:H106)</f>
        <v>400000</v>
      </c>
      <c r="I98" s="112">
        <f>SUM(I99:I106)</f>
        <v>900000</v>
      </c>
      <c r="J98" s="112">
        <f t="shared" ref="J98:K98" si="9">SUM(J99:J106)</f>
        <v>-1900000</v>
      </c>
      <c r="K98" s="112">
        <f t="shared" si="9"/>
        <v>200000</v>
      </c>
    </row>
    <row r="99" spans="1:11" ht="14.25" customHeight="1" x14ac:dyDescent="0.25">
      <c r="A99" s="245" t="s">
        <v>437</v>
      </c>
      <c r="B99" s="245"/>
      <c r="C99" s="245"/>
      <c r="D99" s="245"/>
      <c r="E99" s="245"/>
      <c r="F99" s="245"/>
      <c r="G99" s="13">
        <v>88</v>
      </c>
      <c r="H99" s="34">
        <v>300000</v>
      </c>
      <c r="I99" s="34">
        <v>800000</v>
      </c>
      <c r="J99" s="34">
        <v>-1900000</v>
      </c>
      <c r="K99" s="34">
        <v>200000</v>
      </c>
    </row>
    <row r="100" spans="1:11" ht="24" customHeight="1" x14ac:dyDescent="0.25">
      <c r="A100" s="245" t="s">
        <v>438</v>
      </c>
      <c r="B100" s="245"/>
      <c r="C100" s="245"/>
      <c r="D100" s="245"/>
      <c r="E100" s="245"/>
      <c r="F100" s="245"/>
      <c r="G100" s="13">
        <v>89</v>
      </c>
      <c r="H100" s="34">
        <v>100000</v>
      </c>
      <c r="I100" s="34">
        <v>100000</v>
      </c>
      <c r="J100" s="34">
        <v>0</v>
      </c>
      <c r="K100" s="34">
        <v>0</v>
      </c>
    </row>
    <row r="101" spans="1:11" x14ac:dyDescent="0.25">
      <c r="A101" s="245" t="s">
        <v>439</v>
      </c>
      <c r="B101" s="245"/>
      <c r="C101" s="245"/>
      <c r="D101" s="245"/>
      <c r="E101" s="245"/>
      <c r="F101" s="245"/>
      <c r="G101" s="13">
        <v>90</v>
      </c>
      <c r="H101" s="34">
        <v>0</v>
      </c>
      <c r="I101" s="34">
        <v>0</v>
      </c>
      <c r="J101" s="34">
        <v>0</v>
      </c>
      <c r="K101" s="34">
        <v>0</v>
      </c>
    </row>
    <row r="102" spans="1:11" ht="27.75" customHeight="1" x14ac:dyDescent="0.25">
      <c r="A102" s="207" t="s">
        <v>440</v>
      </c>
      <c r="B102" s="207"/>
      <c r="C102" s="207"/>
      <c r="D102" s="207"/>
      <c r="E102" s="207"/>
      <c r="F102" s="207"/>
      <c r="G102" s="13">
        <v>91</v>
      </c>
      <c r="H102" s="34">
        <v>0</v>
      </c>
      <c r="I102" s="34">
        <v>0</v>
      </c>
      <c r="J102" s="34">
        <v>0</v>
      </c>
      <c r="K102" s="34">
        <v>0</v>
      </c>
    </row>
    <row r="103" spans="1:11" ht="27.75" customHeight="1" x14ac:dyDescent="0.25">
      <c r="A103" s="207" t="s">
        <v>441</v>
      </c>
      <c r="B103" s="207"/>
      <c r="C103" s="207"/>
      <c r="D103" s="207"/>
      <c r="E103" s="207"/>
      <c r="F103" s="207"/>
      <c r="G103" s="13">
        <v>92</v>
      </c>
      <c r="H103" s="34">
        <v>0</v>
      </c>
      <c r="I103" s="34">
        <v>0</v>
      </c>
      <c r="J103" s="34">
        <v>0</v>
      </c>
      <c r="K103" s="34">
        <v>0</v>
      </c>
    </row>
    <row r="104" spans="1:11" ht="14.25" customHeight="1" x14ac:dyDescent="0.25">
      <c r="A104" s="207" t="s">
        <v>442</v>
      </c>
      <c r="B104" s="207"/>
      <c r="C104" s="207"/>
      <c r="D104" s="207"/>
      <c r="E104" s="207"/>
      <c r="F104" s="207"/>
      <c r="G104" s="13">
        <v>93</v>
      </c>
      <c r="H104" s="34">
        <v>0</v>
      </c>
      <c r="I104" s="34">
        <v>0</v>
      </c>
      <c r="J104" s="34">
        <v>0</v>
      </c>
      <c r="K104" s="34">
        <v>0</v>
      </c>
    </row>
    <row r="105" spans="1:11" ht="15.75" customHeight="1" x14ac:dyDescent="0.25">
      <c r="A105" s="207" t="s">
        <v>443</v>
      </c>
      <c r="B105" s="207"/>
      <c r="C105" s="207"/>
      <c r="D105" s="207"/>
      <c r="E105" s="207"/>
      <c r="F105" s="207"/>
      <c r="G105" s="13">
        <v>94</v>
      </c>
      <c r="H105" s="34">
        <v>0</v>
      </c>
      <c r="I105" s="34">
        <v>0</v>
      </c>
      <c r="J105" s="34">
        <v>0</v>
      </c>
      <c r="K105" s="34">
        <v>0</v>
      </c>
    </row>
    <row r="106" spans="1:11" ht="17.25" customHeight="1" x14ac:dyDescent="0.25">
      <c r="A106" s="207" t="s">
        <v>444</v>
      </c>
      <c r="B106" s="207"/>
      <c r="C106" s="207"/>
      <c r="D106" s="207"/>
      <c r="E106" s="207"/>
      <c r="F106" s="207"/>
      <c r="G106" s="13">
        <v>95</v>
      </c>
      <c r="H106" s="34">
        <v>0</v>
      </c>
      <c r="I106" s="34">
        <v>0</v>
      </c>
      <c r="J106" s="34">
        <v>0</v>
      </c>
      <c r="K106" s="34">
        <v>0</v>
      </c>
    </row>
    <row r="107" spans="1:11" ht="27.75" customHeight="1" x14ac:dyDescent="0.25">
      <c r="A107" s="207" t="s">
        <v>445</v>
      </c>
      <c r="B107" s="207"/>
      <c r="C107" s="207"/>
      <c r="D107" s="207"/>
      <c r="E107" s="207"/>
      <c r="F107" s="207"/>
      <c r="G107" s="13">
        <v>96</v>
      </c>
      <c r="H107" s="34">
        <v>0</v>
      </c>
      <c r="I107" s="34">
        <v>0</v>
      </c>
      <c r="J107" s="34">
        <v>0</v>
      </c>
      <c r="K107" s="34">
        <v>0</v>
      </c>
    </row>
    <row r="108" spans="1:11" ht="22.9" customHeight="1" x14ac:dyDescent="0.25">
      <c r="A108" s="209" t="s">
        <v>446</v>
      </c>
      <c r="B108" s="209"/>
      <c r="C108" s="209"/>
      <c r="D108" s="209"/>
      <c r="E108" s="209"/>
      <c r="F108" s="209"/>
      <c r="G108" s="14">
        <v>97</v>
      </c>
      <c r="H108" s="111">
        <f>H91+H98-H107-H97</f>
        <v>0</v>
      </c>
      <c r="I108" s="111">
        <f>I91+I98-I107-I97</f>
        <v>-6800000</v>
      </c>
      <c r="J108" s="111">
        <f t="shared" ref="J108:K108" si="10">J91+J98-J107-J97</f>
        <v>-6400000</v>
      </c>
      <c r="K108" s="111">
        <f t="shared" si="10"/>
        <v>-3800000</v>
      </c>
    </row>
    <row r="109" spans="1:11" ht="22.9" customHeight="1" x14ac:dyDescent="0.25">
      <c r="A109" s="209" t="s">
        <v>447</v>
      </c>
      <c r="B109" s="209"/>
      <c r="C109" s="209"/>
      <c r="D109" s="209"/>
      <c r="E109" s="209"/>
      <c r="F109" s="209"/>
      <c r="G109" s="14">
        <v>98</v>
      </c>
      <c r="H109" s="111">
        <f>H89+H108</f>
        <v>182100000</v>
      </c>
      <c r="I109" s="111">
        <f>I89+I108</f>
        <v>9700000</v>
      </c>
      <c r="J109" s="111">
        <f t="shared" ref="J109:K109" si="11">J89+J108</f>
        <v>172800000</v>
      </c>
      <c r="K109" s="111">
        <f t="shared" si="11"/>
        <v>34400000</v>
      </c>
    </row>
    <row r="110" spans="1:11" x14ac:dyDescent="0.25">
      <c r="A110" s="225" t="s">
        <v>226</v>
      </c>
      <c r="B110" s="225"/>
      <c r="C110" s="225"/>
      <c r="D110" s="225"/>
      <c r="E110" s="225"/>
      <c r="F110" s="225"/>
      <c r="G110" s="240"/>
      <c r="H110" s="240"/>
      <c r="I110" s="240"/>
      <c r="J110" s="241"/>
      <c r="K110" s="241"/>
    </row>
    <row r="111" spans="1:11" ht="27" customHeight="1" x14ac:dyDescent="0.25">
      <c r="A111" s="227" t="s">
        <v>448</v>
      </c>
      <c r="B111" s="228"/>
      <c r="C111" s="228"/>
      <c r="D111" s="228"/>
      <c r="E111" s="228"/>
      <c r="F111" s="228"/>
      <c r="G111" s="14">
        <v>99</v>
      </c>
      <c r="H111" s="111">
        <f>H112+H113</f>
        <v>182100000</v>
      </c>
      <c r="I111" s="111">
        <f>I112+I113</f>
        <v>9700000</v>
      </c>
      <c r="J111" s="111">
        <f>J112+J113</f>
        <v>172800000</v>
      </c>
      <c r="K111" s="111">
        <f>K112+K113</f>
        <v>34400000</v>
      </c>
    </row>
    <row r="112" spans="1:11" x14ac:dyDescent="0.25">
      <c r="A112" s="229" t="s">
        <v>227</v>
      </c>
      <c r="B112" s="229"/>
      <c r="C112" s="229"/>
      <c r="D112" s="229"/>
      <c r="E112" s="229"/>
      <c r="F112" s="229"/>
      <c r="G112" s="13">
        <v>100</v>
      </c>
      <c r="H112" s="34">
        <v>181800000</v>
      </c>
      <c r="I112" s="34">
        <v>9600000</v>
      </c>
      <c r="J112" s="34">
        <v>172600000</v>
      </c>
      <c r="K112" s="34">
        <v>34300000</v>
      </c>
    </row>
    <row r="113" spans="1:11" x14ac:dyDescent="0.25">
      <c r="A113" s="229" t="s">
        <v>228</v>
      </c>
      <c r="B113" s="229"/>
      <c r="C113" s="229"/>
      <c r="D113" s="229"/>
      <c r="E113" s="229"/>
      <c r="F113" s="229"/>
      <c r="G113" s="13">
        <v>101</v>
      </c>
      <c r="H113" s="34">
        <v>300000</v>
      </c>
      <c r="I113" s="34">
        <v>100000</v>
      </c>
      <c r="J113" s="34">
        <v>200000</v>
      </c>
      <c r="K113" s="34">
        <v>100000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5" zoomScale="110" zoomScaleNormal="100" workbookViewId="0">
      <selection activeCell="L63" sqref="L63"/>
    </sheetView>
  </sheetViews>
  <sheetFormatPr defaultColWidth="9.1796875" defaultRowHeight="12.5" x14ac:dyDescent="0.25"/>
  <cols>
    <col min="1" max="7" width="9.1796875" style="17"/>
    <col min="8" max="9" width="15.1796875" style="45" customWidth="1"/>
    <col min="10" max="16384" width="9.1796875" style="17"/>
  </cols>
  <sheetData>
    <row r="1" spans="1:9" x14ac:dyDescent="0.25">
      <c r="A1" s="248" t="s">
        <v>229</v>
      </c>
      <c r="B1" s="255"/>
      <c r="C1" s="255"/>
      <c r="D1" s="255"/>
      <c r="E1" s="255"/>
      <c r="F1" s="255"/>
      <c r="G1" s="255"/>
      <c r="H1" s="255"/>
      <c r="I1" s="255"/>
    </row>
    <row r="2" spans="1:9" x14ac:dyDescent="0.25">
      <c r="A2" s="247" t="s">
        <v>570</v>
      </c>
      <c r="B2" s="213"/>
      <c r="C2" s="213"/>
      <c r="D2" s="213"/>
      <c r="E2" s="213"/>
      <c r="F2" s="213"/>
      <c r="G2" s="213"/>
      <c r="H2" s="213"/>
      <c r="I2" s="213"/>
    </row>
    <row r="3" spans="1:9" x14ac:dyDescent="0.25">
      <c r="A3" s="263" t="s">
        <v>499</v>
      </c>
      <c r="B3" s="264"/>
      <c r="C3" s="264"/>
      <c r="D3" s="264"/>
      <c r="E3" s="264"/>
      <c r="F3" s="264"/>
      <c r="G3" s="264"/>
      <c r="H3" s="264"/>
      <c r="I3" s="264"/>
    </row>
    <row r="4" spans="1:9" x14ac:dyDescent="0.25">
      <c r="A4" s="259" t="s">
        <v>571</v>
      </c>
      <c r="B4" s="216"/>
      <c r="C4" s="216"/>
      <c r="D4" s="216"/>
      <c r="E4" s="216"/>
      <c r="F4" s="216"/>
      <c r="G4" s="216"/>
      <c r="H4" s="216"/>
      <c r="I4" s="217"/>
    </row>
    <row r="5" spans="1:9" ht="22.5" thickBot="1" x14ac:dyDescent="0.3">
      <c r="A5" s="271" t="s">
        <v>230</v>
      </c>
      <c r="B5" s="272"/>
      <c r="C5" s="272"/>
      <c r="D5" s="272"/>
      <c r="E5" s="272"/>
      <c r="F5" s="273"/>
      <c r="G5" s="18" t="s">
        <v>231</v>
      </c>
      <c r="H5" s="35" t="s">
        <v>232</v>
      </c>
      <c r="I5" s="35" t="s">
        <v>233</v>
      </c>
    </row>
    <row r="6" spans="1:9" x14ac:dyDescent="0.25">
      <c r="A6" s="274">
        <v>1</v>
      </c>
      <c r="B6" s="275"/>
      <c r="C6" s="275"/>
      <c r="D6" s="275"/>
      <c r="E6" s="275"/>
      <c r="F6" s="276"/>
      <c r="G6" s="19">
        <v>2</v>
      </c>
      <c r="H6" s="36" t="s">
        <v>234</v>
      </c>
      <c r="I6" s="36" t="s">
        <v>235</v>
      </c>
    </row>
    <row r="7" spans="1:9" x14ac:dyDescent="0.25">
      <c r="A7" s="277" t="s">
        <v>236</v>
      </c>
      <c r="B7" s="278"/>
      <c r="C7" s="278"/>
      <c r="D7" s="278"/>
      <c r="E7" s="278"/>
      <c r="F7" s="278"/>
      <c r="G7" s="278"/>
      <c r="H7" s="278"/>
      <c r="I7" s="279"/>
    </row>
    <row r="8" spans="1:9" ht="12.75" customHeight="1" x14ac:dyDescent="0.25">
      <c r="A8" s="280" t="s">
        <v>237</v>
      </c>
      <c r="B8" s="281"/>
      <c r="C8" s="281"/>
      <c r="D8" s="281"/>
      <c r="E8" s="281"/>
      <c r="F8" s="282"/>
      <c r="G8" s="20">
        <v>1</v>
      </c>
      <c r="H8" s="37">
        <v>225300000</v>
      </c>
      <c r="I8" s="37">
        <v>215000000</v>
      </c>
    </row>
    <row r="9" spans="1:9" ht="12.75" customHeight="1" x14ac:dyDescent="0.25">
      <c r="A9" s="268" t="s">
        <v>238</v>
      </c>
      <c r="B9" s="269"/>
      <c r="C9" s="269"/>
      <c r="D9" s="269"/>
      <c r="E9" s="269"/>
      <c r="F9" s="270"/>
      <c r="G9" s="21">
        <v>2</v>
      </c>
      <c r="H9" s="38">
        <f>H10+H11+H12+H13+H14+H15+H16+H17</f>
        <v>226700000</v>
      </c>
      <c r="I9" s="38">
        <f>I10+I11+I12+I13+I14+I15+I16+I17</f>
        <v>270800000</v>
      </c>
    </row>
    <row r="10" spans="1:9" ht="12.75" customHeight="1" x14ac:dyDescent="0.25">
      <c r="A10" s="260" t="s">
        <v>239</v>
      </c>
      <c r="B10" s="261"/>
      <c r="C10" s="261"/>
      <c r="D10" s="261"/>
      <c r="E10" s="261"/>
      <c r="F10" s="262"/>
      <c r="G10" s="22">
        <v>3</v>
      </c>
      <c r="H10" s="39">
        <v>178000000</v>
      </c>
      <c r="I10" s="39">
        <v>197200000</v>
      </c>
    </row>
    <row r="11" spans="1:9" ht="22.15" customHeight="1" x14ac:dyDescent="0.25">
      <c r="A11" s="260" t="s">
        <v>240</v>
      </c>
      <c r="B11" s="261"/>
      <c r="C11" s="261"/>
      <c r="D11" s="261"/>
      <c r="E11" s="261"/>
      <c r="F11" s="262"/>
      <c r="G11" s="22">
        <v>4</v>
      </c>
      <c r="H11" s="39">
        <v>11000000</v>
      </c>
      <c r="I11" s="39">
        <v>15600000</v>
      </c>
    </row>
    <row r="12" spans="1:9" ht="23.5" customHeight="1" x14ac:dyDescent="0.25">
      <c r="A12" s="260" t="s">
        <v>241</v>
      </c>
      <c r="B12" s="261"/>
      <c r="C12" s="261"/>
      <c r="D12" s="261"/>
      <c r="E12" s="261"/>
      <c r="F12" s="262"/>
      <c r="G12" s="22">
        <v>5</v>
      </c>
      <c r="H12" s="39">
        <v>-5500000</v>
      </c>
      <c r="I12" s="39">
        <v>-4600000</v>
      </c>
    </row>
    <row r="13" spans="1:9" ht="12.75" customHeight="1" x14ac:dyDescent="0.25">
      <c r="A13" s="260" t="s">
        <v>242</v>
      </c>
      <c r="B13" s="261"/>
      <c r="C13" s="261"/>
      <c r="D13" s="261"/>
      <c r="E13" s="261"/>
      <c r="F13" s="262"/>
      <c r="G13" s="22">
        <v>6</v>
      </c>
      <c r="H13" s="39">
        <v>-2400000</v>
      </c>
      <c r="I13" s="39">
        <v>-2500000</v>
      </c>
    </row>
    <row r="14" spans="1:9" ht="12.75" customHeight="1" x14ac:dyDescent="0.25">
      <c r="A14" s="260" t="s">
        <v>243</v>
      </c>
      <c r="B14" s="261"/>
      <c r="C14" s="261"/>
      <c r="D14" s="261"/>
      <c r="E14" s="261"/>
      <c r="F14" s="262"/>
      <c r="G14" s="22">
        <v>7</v>
      </c>
      <c r="H14" s="39">
        <v>33800000</v>
      </c>
      <c r="I14" s="39">
        <v>31300000</v>
      </c>
    </row>
    <row r="15" spans="1:9" ht="12.75" customHeight="1" x14ac:dyDescent="0.25">
      <c r="A15" s="260" t="s">
        <v>244</v>
      </c>
      <c r="B15" s="261"/>
      <c r="C15" s="261"/>
      <c r="D15" s="261"/>
      <c r="E15" s="261"/>
      <c r="F15" s="262"/>
      <c r="G15" s="22">
        <v>8</v>
      </c>
      <c r="H15" s="39">
        <v>13300000</v>
      </c>
      <c r="I15" s="39">
        <v>27200000</v>
      </c>
    </row>
    <row r="16" spans="1:9" ht="12.75" customHeight="1" x14ac:dyDescent="0.25">
      <c r="A16" s="260" t="s">
        <v>245</v>
      </c>
      <c r="B16" s="261"/>
      <c r="C16" s="261"/>
      <c r="D16" s="261"/>
      <c r="E16" s="261"/>
      <c r="F16" s="262"/>
      <c r="G16" s="22">
        <v>9</v>
      </c>
      <c r="H16" s="39">
        <v>-4300000</v>
      </c>
      <c r="I16" s="39">
        <v>-8100000</v>
      </c>
    </row>
    <row r="17" spans="1:9" ht="25.15" customHeight="1" x14ac:dyDescent="0.25">
      <c r="A17" s="260" t="s">
        <v>246</v>
      </c>
      <c r="B17" s="261"/>
      <c r="C17" s="261"/>
      <c r="D17" s="261"/>
      <c r="E17" s="261"/>
      <c r="F17" s="262"/>
      <c r="G17" s="22">
        <v>10</v>
      </c>
      <c r="H17" s="39">
        <v>2800000</v>
      </c>
      <c r="I17" s="39">
        <v>14700000</v>
      </c>
    </row>
    <row r="18" spans="1:9" ht="28.15" customHeight="1" x14ac:dyDescent="0.25">
      <c r="A18" s="265" t="s">
        <v>247</v>
      </c>
      <c r="B18" s="266"/>
      <c r="C18" s="266"/>
      <c r="D18" s="266"/>
      <c r="E18" s="266"/>
      <c r="F18" s="267"/>
      <c r="G18" s="21">
        <v>11</v>
      </c>
      <c r="H18" s="38">
        <f>H8+H9</f>
        <v>452000000</v>
      </c>
      <c r="I18" s="38">
        <f>I8+I9</f>
        <v>485800000</v>
      </c>
    </row>
    <row r="19" spans="1:9" ht="12.75" customHeight="1" x14ac:dyDescent="0.25">
      <c r="A19" s="268" t="s">
        <v>248</v>
      </c>
      <c r="B19" s="269"/>
      <c r="C19" s="269"/>
      <c r="D19" s="269"/>
      <c r="E19" s="269"/>
      <c r="F19" s="270"/>
      <c r="G19" s="21">
        <v>12</v>
      </c>
      <c r="H19" s="38">
        <f>H20+H21+H22+H23</f>
        <v>-97600000</v>
      </c>
      <c r="I19" s="38">
        <f>I20+I21+I22+I23</f>
        <v>-69900000</v>
      </c>
    </row>
    <row r="20" spans="1:9" ht="12.75" customHeight="1" x14ac:dyDescent="0.25">
      <c r="A20" s="260" t="s">
        <v>249</v>
      </c>
      <c r="B20" s="261"/>
      <c r="C20" s="261"/>
      <c r="D20" s="261"/>
      <c r="E20" s="261"/>
      <c r="F20" s="262"/>
      <c r="G20" s="22">
        <v>13</v>
      </c>
      <c r="H20" s="39">
        <v>-13900000</v>
      </c>
      <c r="I20" s="39">
        <v>-29300000</v>
      </c>
    </row>
    <row r="21" spans="1:9" ht="12.75" customHeight="1" x14ac:dyDescent="0.25">
      <c r="A21" s="260" t="s">
        <v>250</v>
      </c>
      <c r="B21" s="261"/>
      <c r="C21" s="261"/>
      <c r="D21" s="261"/>
      <c r="E21" s="261"/>
      <c r="F21" s="262"/>
      <c r="G21" s="22">
        <v>14</v>
      </c>
      <c r="H21" s="39">
        <v>13200000</v>
      </c>
      <c r="I21" s="39">
        <v>-28300000</v>
      </c>
    </row>
    <row r="22" spans="1:9" ht="12.75" customHeight="1" x14ac:dyDescent="0.25">
      <c r="A22" s="260" t="s">
        <v>251</v>
      </c>
      <c r="B22" s="261"/>
      <c r="C22" s="261"/>
      <c r="D22" s="261"/>
      <c r="E22" s="261"/>
      <c r="F22" s="262"/>
      <c r="G22" s="22">
        <v>15</v>
      </c>
      <c r="H22" s="39">
        <v>-96900000</v>
      </c>
      <c r="I22" s="39">
        <v>-12300000</v>
      </c>
    </row>
    <row r="23" spans="1:9" ht="12.75" customHeight="1" x14ac:dyDescent="0.25">
      <c r="A23" s="260" t="s">
        <v>252</v>
      </c>
      <c r="B23" s="261"/>
      <c r="C23" s="261"/>
      <c r="D23" s="261"/>
      <c r="E23" s="261"/>
      <c r="F23" s="262"/>
      <c r="G23" s="22">
        <v>16</v>
      </c>
      <c r="H23" s="39">
        <v>0</v>
      </c>
      <c r="I23" s="39">
        <v>0</v>
      </c>
    </row>
    <row r="24" spans="1:9" ht="12.75" customHeight="1" x14ac:dyDescent="0.25">
      <c r="A24" s="265" t="s">
        <v>253</v>
      </c>
      <c r="B24" s="266"/>
      <c r="C24" s="266"/>
      <c r="D24" s="266"/>
      <c r="E24" s="266"/>
      <c r="F24" s="267"/>
      <c r="G24" s="21">
        <v>17</v>
      </c>
      <c r="H24" s="38">
        <f>H18+H19</f>
        <v>354400000</v>
      </c>
      <c r="I24" s="38">
        <f>I18+I19</f>
        <v>415900000</v>
      </c>
    </row>
    <row r="25" spans="1:9" ht="12.75" customHeight="1" x14ac:dyDescent="0.25">
      <c r="A25" s="256" t="s">
        <v>254</v>
      </c>
      <c r="B25" s="257"/>
      <c r="C25" s="257"/>
      <c r="D25" s="257"/>
      <c r="E25" s="257"/>
      <c r="F25" s="258"/>
      <c r="G25" s="22">
        <v>18</v>
      </c>
      <c r="H25" s="39">
        <v>0</v>
      </c>
      <c r="I25" s="39">
        <v>0</v>
      </c>
    </row>
    <row r="26" spans="1:9" ht="12.75" customHeight="1" x14ac:dyDescent="0.25">
      <c r="A26" s="256" t="s">
        <v>255</v>
      </c>
      <c r="B26" s="257"/>
      <c r="C26" s="257"/>
      <c r="D26" s="257"/>
      <c r="E26" s="257"/>
      <c r="F26" s="258"/>
      <c r="G26" s="22">
        <v>19</v>
      </c>
      <c r="H26" s="39">
        <v>-58400000</v>
      </c>
      <c r="I26" s="39">
        <v>-45900000</v>
      </c>
    </row>
    <row r="27" spans="1:9" ht="25.9" customHeight="1" x14ac:dyDescent="0.25">
      <c r="A27" s="283" t="s">
        <v>256</v>
      </c>
      <c r="B27" s="284"/>
      <c r="C27" s="284"/>
      <c r="D27" s="284"/>
      <c r="E27" s="284"/>
      <c r="F27" s="285"/>
      <c r="G27" s="23">
        <v>20</v>
      </c>
      <c r="H27" s="40">
        <f>H24+H25+H26</f>
        <v>296000000</v>
      </c>
      <c r="I27" s="40">
        <f>I24+I25+I26</f>
        <v>370000000</v>
      </c>
    </row>
    <row r="28" spans="1:9" x14ac:dyDescent="0.25">
      <c r="A28" s="277" t="s">
        <v>257</v>
      </c>
      <c r="B28" s="278"/>
      <c r="C28" s="278"/>
      <c r="D28" s="278"/>
      <c r="E28" s="278"/>
      <c r="F28" s="278"/>
      <c r="G28" s="278"/>
      <c r="H28" s="278"/>
      <c r="I28" s="279"/>
    </row>
    <row r="29" spans="1:9" ht="30.65" customHeight="1" x14ac:dyDescent="0.25">
      <c r="A29" s="280" t="s">
        <v>258</v>
      </c>
      <c r="B29" s="281"/>
      <c r="C29" s="281"/>
      <c r="D29" s="281"/>
      <c r="E29" s="281"/>
      <c r="F29" s="282"/>
      <c r="G29" s="20">
        <v>21</v>
      </c>
      <c r="H29" s="41">
        <v>3900000</v>
      </c>
      <c r="I29" s="41">
        <v>5700000</v>
      </c>
    </row>
    <row r="30" spans="1:9" ht="12.75" customHeight="1" x14ac:dyDescent="0.25">
      <c r="A30" s="256" t="s">
        <v>259</v>
      </c>
      <c r="B30" s="257"/>
      <c r="C30" s="257"/>
      <c r="D30" s="257"/>
      <c r="E30" s="257"/>
      <c r="F30" s="258"/>
      <c r="G30" s="22">
        <v>22</v>
      </c>
      <c r="H30" s="42">
        <v>0</v>
      </c>
      <c r="I30" s="42">
        <v>0</v>
      </c>
    </row>
    <row r="31" spans="1:9" ht="12.75" customHeight="1" x14ac:dyDescent="0.25">
      <c r="A31" s="256" t="s">
        <v>260</v>
      </c>
      <c r="B31" s="257"/>
      <c r="C31" s="257"/>
      <c r="D31" s="257"/>
      <c r="E31" s="257"/>
      <c r="F31" s="258"/>
      <c r="G31" s="22">
        <v>23</v>
      </c>
      <c r="H31" s="42">
        <v>6600000</v>
      </c>
      <c r="I31" s="42">
        <v>8900000</v>
      </c>
    </row>
    <row r="32" spans="1:9" ht="12.75" customHeight="1" x14ac:dyDescent="0.25">
      <c r="A32" s="256" t="s">
        <v>261</v>
      </c>
      <c r="B32" s="257"/>
      <c r="C32" s="257"/>
      <c r="D32" s="257"/>
      <c r="E32" s="257"/>
      <c r="F32" s="258"/>
      <c r="G32" s="22">
        <v>24</v>
      </c>
      <c r="H32" s="42">
        <v>11200000</v>
      </c>
      <c r="I32" s="42">
        <v>9500000</v>
      </c>
    </row>
    <row r="33" spans="1:9" ht="12.75" customHeight="1" x14ac:dyDescent="0.25">
      <c r="A33" s="256" t="s">
        <v>262</v>
      </c>
      <c r="B33" s="257"/>
      <c r="C33" s="257"/>
      <c r="D33" s="257"/>
      <c r="E33" s="257"/>
      <c r="F33" s="258"/>
      <c r="G33" s="22">
        <v>25</v>
      </c>
      <c r="H33" s="42">
        <v>200000</v>
      </c>
      <c r="I33" s="42">
        <v>100000</v>
      </c>
    </row>
    <row r="34" spans="1:9" ht="12.75" customHeight="1" x14ac:dyDescent="0.25">
      <c r="A34" s="256" t="s">
        <v>263</v>
      </c>
      <c r="B34" s="257"/>
      <c r="C34" s="257"/>
      <c r="D34" s="257"/>
      <c r="E34" s="257"/>
      <c r="F34" s="258"/>
      <c r="G34" s="22">
        <v>26</v>
      </c>
      <c r="H34" s="42">
        <v>0</v>
      </c>
      <c r="I34" s="42">
        <v>0</v>
      </c>
    </row>
    <row r="35" spans="1:9" ht="26.5" customHeight="1" x14ac:dyDescent="0.25">
      <c r="A35" s="265" t="s">
        <v>264</v>
      </c>
      <c r="B35" s="266"/>
      <c r="C35" s="266"/>
      <c r="D35" s="266"/>
      <c r="E35" s="266"/>
      <c r="F35" s="267"/>
      <c r="G35" s="21">
        <v>27</v>
      </c>
      <c r="H35" s="43">
        <f>H29+H30+H31+H32+H33+H34</f>
        <v>21900000</v>
      </c>
      <c r="I35" s="43">
        <f>I29+I30+I31+I32+I33+I34</f>
        <v>24200000</v>
      </c>
    </row>
    <row r="36" spans="1:9" ht="22.9" customHeight="1" x14ac:dyDescent="0.25">
      <c r="A36" s="256" t="s">
        <v>265</v>
      </c>
      <c r="B36" s="257"/>
      <c r="C36" s="257"/>
      <c r="D36" s="257"/>
      <c r="E36" s="257"/>
      <c r="F36" s="258"/>
      <c r="G36" s="22">
        <v>28</v>
      </c>
      <c r="H36" s="42">
        <v>-314300000</v>
      </c>
      <c r="I36" s="42">
        <v>-263500000</v>
      </c>
    </row>
    <row r="37" spans="1:9" ht="12.75" customHeight="1" x14ac:dyDescent="0.25">
      <c r="A37" s="256" t="s">
        <v>266</v>
      </c>
      <c r="B37" s="257"/>
      <c r="C37" s="257"/>
      <c r="D37" s="257"/>
      <c r="E37" s="257"/>
      <c r="F37" s="258"/>
      <c r="G37" s="22">
        <v>29</v>
      </c>
      <c r="H37" s="42">
        <v>-100000</v>
      </c>
      <c r="I37" s="42">
        <v>0</v>
      </c>
    </row>
    <row r="38" spans="1:9" ht="12.75" customHeight="1" x14ac:dyDescent="0.25">
      <c r="A38" s="256" t="s">
        <v>267</v>
      </c>
      <c r="B38" s="257"/>
      <c r="C38" s="257"/>
      <c r="D38" s="257"/>
      <c r="E38" s="257"/>
      <c r="F38" s="258"/>
      <c r="G38" s="22">
        <v>30</v>
      </c>
      <c r="H38" s="42">
        <v>0</v>
      </c>
      <c r="I38" s="42">
        <v>0</v>
      </c>
    </row>
    <row r="39" spans="1:9" ht="12.75" customHeight="1" x14ac:dyDescent="0.25">
      <c r="A39" s="256" t="s">
        <v>268</v>
      </c>
      <c r="B39" s="257"/>
      <c r="C39" s="257"/>
      <c r="D39" s="257"/>
      <c r="E39" s="257"/>
      <c r="F39" s="258"/>
      <c r="G39" s="22">
        <v>31</v>
      </c>
      <c r="H39" s="42">
        <v>0</v>
      </c>
      <c r="I39" s="42">
        <v>0</v>
      </c>
    </row>
    <row r="40" spans="1:9" ht="12.75" customHeight="1" x14ac:dyDescent="0.25">
      <c r="A40" s="256" t="s">
        <v>269</v>
      </c>
      <c r="B40" s="257"/>
      <c r="C40" s="257"/>
      <c r="D40" s="257"/>
      <c r="E40" s="257"/>
      <c r="F40" s="258"/>
      <c r="G40" s="22">
        <v>32</v>
      </c>
      <c r="H40" s="42">
        <v>0</v>
      </c>
      <c r="I40" s="42">
        <v>0</v>
      </c>
    </row>
    <row r="41" spans="1:9" ht="24" customHeight="1" x14ac:dyDescent="0.25">
      <c r="A41" s="265" t="s">
        <v>270</v>
      </c>
      <c r="B41" s="266"/>
      <c r="C41" s="266"/>
      <c r="D41" s="266"/>
      <c r="E41" s="266"/>
      <c r="F41" s="267"/>
      <c r="G41" s="21">
        <v>33</v>
      </c>
      <c r="H41" s="43">
        <f>H36+H37+H38+H39+H40</f>
        <v>-314400000</v>
      </c>
      <c r="I41" s="43">
        <f>I36+I37+I38+I39+I40</f>
        <v>-263500000</v>
      </c>
    </row>
    <row r="42" spans="1:9" ht="29.5" customHeight="1" x14ac:dyDescent="0.25">
      <c r="A42" s="283" t="s">
        <v>271</v>
      </c>
      <c r="B42" s="284"/>
      <c r="C42" s="284"/>
      <c r="D42" s="284"/>
      <c r="E42" s="284"/>
      <c r="F42" s="285"/>
      <c r="G42" s="23">
        <v>34</v>
      </c>
      <c r="H42" s="44">
        <f>H35+H41</f>
        <v>-292500000</v>
      </c>
      <c r="I42" s="44">
        <f>I35+I41</f>
        <v>-239300000</v>
      </c>
    </row>
    <row r="43" spans="1:9" x14ac:dyDescent="0.25">
      <c r="A43" s="277" t="s">
        <v>272</v>
      </c>
      <c r="B43" s="278"/>
      <c r="C43" s="278"/>
      <c r="D43" s="278"/>
      <c r="E43" s="278"/>
      <c r="F43" s="278"/>
      <c r="G43" s="278"/>
      <c r="H43" s="278"/>
      <c r="I43" s="279"/>
    </row>
    <row r="44" spans="1:9" ht="12.75" customHeight="1" x14ac:dyDescent="0.25">
      <c r="A44" s="280" t="s">
        <v>273</v>
      </c>
      <c r="B44" s="281"/>
      <c r="C44" s="281"/>
      <c r="D44" s="281"/>
      <c r="E44" s="281"/>
      <c r="F44" s="282"/>
      <c r="G44" s="20">
        <v>35</v>
      </c>
      <c r="H44" s="41">
        <v>0</v>
      </c>
      <c r="I44" s="41">
        <v>0</v>
      </c>
    </row>
    <row r="45" spans="1:9" ht="25.15" customHeight="1" x14ac:dyDescent="0.25">
      <c r="A45" s="256" t="s">
        <v>274</v>
      </c>
      <c r="B45" s="257"/>
      <c r="C45" s="257"/>
      <c r="D45" s="257"/>
      <c r="E45" s="257"/>
      <c r="F45" s="258"/>
      <c r="G45" s="22">
        <v>36</v>
      </c>
      <c r="H45" s="42">
        <v>0</v>
      </c>
      <c r="I45" s="42">
        <v>0</v>
      </c>
    </row>
    <row r="46" spans="1:9" ht="12.75" customHeight="1" x14ac:dyDescent="0.25">
      <c r="A46" s="256" t="s">
        <v>275</v>
      </c>
      <c r="B46" s="257"/>
      <c r="C46" s="257"/>
      <c r="D46" s="257"/>
      <c r="E46" s="257"/>
      <c r="F46" s="258"/>
      <c r="G46" s="22">
        <v>37</v>
      </c>
      <c r="H46" s="42">
        <v>2638200000</v>
      </c>
      <c r="I46" s="42">
        <v>2336100000</v>
      </c>
    </row>
    <row r="47" spans="1:9" ht="12.75" customHeight="1" x14ac:dyDescent="0.25">
      <c r="A47" s="256" t="s">
        <v>276</v>
      </c>
      <c r="B47" s="257"/>
      <c r="C47" s="257"/>
      <c r="D47" s="257"/>
      <c r="E47" s="257"/>
      <c r="F47" s="258"/>
      <c r="G47" s="22">
        <v>38</v>
      </c>
      <c r="H47" s="42">
        <v>0</v>
      </c>
      <c r="I47" s="42">
        <v>0</v>
      </c>
    </row>
    <row r="48" spans="1:9" ht="22.15" customHeight="1" x14ac:dyDescent="0.25">
      <c r="A48" s="265" t="s">
        <v>277</v>
      </c>
      <c r="B48" s="266"/>
      <c r="C48" s="266"/>
      <c r="D48" s="266"/>
      <c r="E48" s="266"/>
      <c r="F48" s="267"/>
      <c r="G48" s="21">
        <v>39</v>
      </c>
      <c r="H48" s="43">
        <f>H44+H45+H46+H47</f>
        <v>2638200000</v>
      </c>
      <c r="I48" s="43">
        <f>I44+I45+I46+I47</f>
        <v>2336100000</v>
      </c>
    </row>
    <row r="49" spans="1:9" ht="24.65" customHeight="1" x14ac:dyDescent="0.25">
      <c r="A49" s="256" t="s">
        <v>278</v>
      </c>
      <c r="B49" s="257"/>
      <c r="C49" s="257"/>
      <c r="D49" s="257"/>
      <c r="E49" s="257"/>
      <c r="F49" s="258"/>
      <c r="G49" s="22">
        <v>40</v>
      </c>
      <c r="H49" s="42">
        <v>-2413300000</v>
      </c>
      <c r="I49" s="42">
        <v>-2257600000</v>
      </c>
    </row>
    <row r="50" spans="1:9" ht="12.75" customHeight="1" x14ac:dyDescent="0.25">
      <c r="A50" s="256" t="s">
        <v>279</v>
      </c>
      <c r="B50" s="257"/>
      <c r="C50" s="257"/>
      <c r="D50" s="257"/>
      <c r="E50" s="257"/>
      <c r="F50" s="258"/>
      <c r="G50" s="22">
        <v>41</v>
      </c>
      <c r="H50" s="42">
        <v>-240000000</v>
      </c>
      <c r="I50" s="42">
        <v>-119800000</v>
      </c>
    </row>
    <row r="51" spans="1:9" ht="12.75" customHeight="1" x14ac:dyDescent="0.25">
      <c r="A51" s="256" t="s">
        <v>280</v>
      </c>
      <c r="B51" s="257"/>
      <c r="C51" s="257"/>
      <c r="D51" s="257"/>
      <c r="E51" s="257"/>
      <c r="F51" s="258"/>
      <c r="G51" s="22">
        <v>42</v>
      </c>
      <c r="H51" s="42">
        <v>0</v>
      </c>
      <c r="I51" s="42">
        <v>0</v>
      </c>
    </row>
    <row r="52" spans="1:9" ht="22.9" customHeight="1" x14ac:dyDescent="0.25">
      <c r="A52" s="256" t="s">
        <v>281</v>
      </c>
      <c r="B52" s="257"/>
      <c r="C52" s="257"/>
      <c r="D52" s="257"/>
      <c r="E52" s="257"/>
      <c r="F52" s="258"/>
      <c r="G52" s="22">
        <v>43</v>
      </c>
      <c r="H52" s="42">
        <v>0</v>
      </c>
      <c r="I52" s="42">
        <v>0</v>
      </c>
    </row>
    <row r="53" spans="1:9" ht="12.75" customHeight="1" x14ac:dyDescent="0.25">
      <c r="A53" s="256" t="s">
        <v>282</v>
      </c>
      <c r="B53" s="257"/>
      <c r="C53" s="257"/>
      <c r="D53" s="257"/>
      <c r="E53" s="257"/>
      <c r="F53" s="258"/>
      <c r="G53" s="22">
        <v>44</v>
      </c>
      <c r="H53" s="42">
        <v>-29300000</v>
      </c>
      <c r="I53" s="42">
        <v>-37400000</v>
      </c>
    </row>
    <row r="54" spans="1:9" ht="30.65" customHeight="1" x14ac:dyDescent="0.25">
      <c r="A54" s="265" t="s">
        <v>283</v>
      </c>
      <c r="B54" s="266"/>
      <c r="C54" s="266"/>
      <c r="D54" s="266"/>
      <c r="E54" s="266"/>
      <c r="F54" s="267"/>
      <c r="G54" s="21">
        <v>45</v>
      </c>
      <c r="H54" s="43">
        <f>H49+H50+H51+H52+H53</f>
        <v>-2682600000</v>
      </c>
      <c r="I54" s="43">
        <f>I49+I50+I51+I52+I53</f>
        <v>-2414800000</v>
      </c>
    </row>
    <row r="55" spans="1:9" ht="29.5" customHeight="1" x14ac:dyDescent="0.25">
      <c r="A55" s="286" t="s">
        <v>284</v>
      </c>
      <c r="B55" s="287"/>
      <c r="C55" s="287"/>
      <c r="D55" s="287"/>
      <c r="E55" s="287"/>
      <c r="F55" s="288"/>
      <c r="G55" s="21">
        <v>46</v>
      </c>
      <c r="H55" s="43">
        <f>H48+H54</f>
        <v>-44400000</v>
      </c>
      <c r="I55" s="43">
        <f>I48+I54</f>
        <v>-78700000</v>
      </c>
    </row>
    <row r="56" spans="1:9" ht="32.5" customHeight="1" x14ac:dyDescent="0.25">
      <c r="A56" s="256" t="s">
        <v>285</v>
      </c>
      <c r="B56" s="257"/>
      <c r="C56" s="257"/>
      <c r="D56" s="257"/>
      <c r="E56" s="257"/>
      <c r="F56" s="258"/>
      <c r="G56" s="22">
        <v>47</v>
      </c>
      <c r="H56" s="42">
        <v>0</v>
      </c>
      <c r="I56" s="42">
        <v>-500000</v>
      </c>
    </row>
    <row r="57" spans="1:9" ht="26.5" customHeight="1" x14ac:dyDescent="0.25">
      <c r="A57" s="286" t="s">
        <v>286</v>
      </c>
      <c r="B57" s="287"/>
      <c r="C57" s="287"/>
      <c r="D57" s="287"/>
      <c r="E57" s="287"/>
      <c r="F57" s="288"/>
      <c r="G57" s="21">
        <v>48</v>
      </c>
      <c r="H57" s="43">
        <f>H27+H42+H55+H56</f>
        <v>-40900000</v>
      </c>
      <c r="I57" s="43">
        <f>I27+I42+I55+I56</f>
        <v>51500000</v>
      </c>
    </row>
    <row r="58" spans="1:9" ht="24" customHeight="1" x14ac:dyDescent="0.25">
      <c r="A58" s="289" t="s">
        <v>287</v>
      </c>
      <c r="B58" s="290"/>
      <c r="C58" s="290"/>
      <c r="D58" s="290"/>
      <c r="E58" s="290"/>
      <c r="F58" s="291"/>
      <c r="G58" s="22">
        <v>49</v>
      </c>
      <c r="H58" s="42">
        <v>150900000</v>
      </c>
      <c r="I58" s="42">
        <v>110000000</v>
      </c>
    </row>
    <row r="59" spans="1:9" ht="31.15" customHeight="1" x14ac:dyDescent="0.25">
      <c r="A59" s="283" t="s">
        <v>288</v>
      </c>
      <c r="B59" s="284"/>
      <c r="C59" s="284"/>
      <c r="D59" s="284"/>
      <c r="E59" s="284"/>
      <c r="F59" s="285"/>
      <c r="G59" s="23">
        <v>50</v>
      </c>
      <c r="H59" s="44">
        <f>H57+H58</f>
        <v>110000000</v>
      </c>
      <c r="I59" s="44">
        <f>I57+I58</f>
        <v>161500000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6" zoomScale="110" zoomScaleNormal="100" workbookViewId="0">
      <selection activeCell="A7" sqref="A7:I52"/>
    </sheetView>
  </sheetViews>
  <sheetFormatPr defaultRowHeight="12.5" x14ac:dyDescent="0.25"/>
  <cols>
    <col min="1" max="7" width="9.1796875" style="1"/>
    <col min="8" max="9" width="15.453125" style="32"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48" t="s">
        <v>289</v>
      </c>
      <c r="B1" s="255"/>
      <c r="C1" s="255"/>
      <c r="D1" s="255"/>
      <c r="E1" s="255"/>
      <c r="F1" s="255"/>
      <c r="G1" s="255"/>
      <c r="H1" s="255"/>
      <c r="I1" s="255"/>
    </row>
    <row r="2" spans="1:9" ht="12.75" customHeight="1" x14ac:dyDescent="0.25">
      <c r="A2" s="247" t="s">
        <v>570</v>
      </c>
      <c r="B2" s="213"/>
      <c r="C2" s="213"/>
      <c r="D2" s="213"/>
      <c r="E2" s="213"/>
      <c r="F2" s="213"/>
      <c r="G2" s="213"/>
      <c r="H2" s="213"/>
      <c r="I2" s="213"/>
    </row>
    <row r="3" spans="1:9" x14ac:dyDescent="0.25">
      <c r="A3" s="306" t="s">
        <v>499</v>
      </c>
      <c r="B3" s="307"/>
      <c r="C3" s="307"/>
      <c r="D3" s="307"/>
      <c r="E3" s="307"/>
      <c r="F3" s="307"/>
      <c r="G3" s="307"/>
      <c r="H3" s="307"/>
      <c r="I3" s="307"/>
    </row>
    <row r="4" spans="1:9" x14ac:dyDescent="0.25">
      <c r="A4" s="259" t="s">
        <v>571</v>
      </c>
      <c r="B4" s="216"/>
      <c r="C4" s="216"/>
      <c r="D4" s="216"/>
      <c r="E4" s="216"/>
      <c r="F4" s="216"/>
      <c r="G4" s="216"/>
      <c r="H4" s="216"/>
      <c r="I4" s="217"/>
    </row>
    <row r="5" spans="1:9" ht="22.5" thickBot="1" x14ac:dyDescent="0.3">
      <c r="A5" s="271" t="s">
        <v>290</v>
      </c>
      <c r="B5" s="272"/>
      <c r="C5" s="272"/>
      <c r="D5" s="272"/>
      <c r="E5" s="272"/>
      <c r="F5" s="273"/>
      <c r="G5" s="18" t="s">
        <v>291</v>
      </c>
      <c r="H5" s="35" t="s">
        <v>292</v>
      </c>
      <c r="I5" s="35" t="s">
        <v>293</v>
      </c>
    </row>
    <row r="6" spans="1:9" x14ac:dyDescent="0.25">
      <c r="A6" s="274">
        <v>1</v>
      </c>
      <c r="B6" s="275"/>
      <c r="C6" s="275"/>
      <c r="D6" s="275"/>
      <c r="E6" s="275"/>
      <c r="F6" s="276"/>
      <c r="G6" s="24">
        <v>2</v>
      </c>
      <c r="H6" s="36" t="s">
        <v>294</v>
      </c>
      <c r="I6" s="36" t="s">
        <v>295</v>
      </c>
    </row>
    <row r="7" spans="1:9" x14ac:dyDescent="0.25">
      <c r="A7" s="296" t="s">
        <v>296</v>
      </c>
      <c r="B7" s="297"/>
      <c r="C7" s="297"/>
      <c r="D7" s="297"/>
      <c r="E7" s="297"/>
      <c r="F7" s="297"/>
      <c r="G7" s="297"/>
      <c r="H7" s="297"/>
      <c r="I7" s="298"/>
    </row>
    <row r="8" spans="1:9" x14ac:dyDescent="0.25">
      <c r="A8" s="301" t="s">
        <v>297</v>
      </c>
      <c r="B8" s="301"/>
      <c r="C8" s="301"/>
      <c r="D8" s="301"/>
      <c r="E8" s="301"/>
      <c r="F8" s="301"/>
      <c r="G8" s="25">
        <v>1</v>
      </c>
      <c r="H8" s="46">
        <v>0</v>
      </c>
      <c r="I8" s="46">
        <v>0</v>
      </c>
    </row>
    <row r="9" spans="1:9" x14ac:dyDescent="0.25">
      <c r="A9" s="293" t="s">
        <v>298</v>
      </c>
      <c r="B9" s="293"/>
      <c r="C9" s="293"/>
      <c r="D9" s="293"/>
      <c r="E9" s="293"/>
      <c r="F9" s="293"/>
      <c r="G9" s="26">
        <v>2</v>
      </c>
      <c r="H9" s="47">
        <v>0</v>
      </c>
      <c r="I9" s="47">
        <v>0</v>
      </c>
    </row>
    <row r="10" spans="1:9" x14ac:dyDescent="0.25">
      <c r="A10" s="293" t="s">
        <v>299</v>
      </c>
      <c r="B10" s="293"/>
      <c r="C10" s="293"/>
      <c r="D10" s="293"/>
      <c r="E10" s="293"/>
      <c r="F10" s="293"/>
      <c r="G10" s="26">
        <v>3</v>
      </c>
      <c r="H10" s="47">
        <v>0</v>
      </c>
      <c r="I10" s="47">
        <v>0</v>
      </c>
    </row>
    <row r="11" spans="1:9" x14ac:dyDescent="0.25">
      <c r="A11" s="293" t="s">
        <v>300</v>
      </c>
      <c r="B11" s="293"/>
      <c r="C11" s="293"/>
      <c r="D11" s="293"/>
      <c r="E11" s="293"/>
      <c r="F11" s="293"/>
      <c r="G11" s="26">
        <v>4</v>
      </c>
      <c r="H11" s="47">
        <v>0</v>
      </c>
      <c r="I11" s="47">
        <v>0</v>
      </c>
    </row>
    <row r="12" spans="1:9" x14ac:dyDescent="0.25">
      <c r="A12" s="293" t="s">
        <v>449</v>
      </c>
      <c r="B12" s="293"/>
      <c r="C12" s="293"/>
      <c r="D12" s="293"/>
      <c r="E12" s="293"/>
      <c r="F12" s="293"/>
      <c r="G12" s="26">
        <v>5</v>
      </c>
      <c r="H12" s="47">
        <v>0</v>
      </c>
      <c r="I12" s="47">
        <v>0</v>
      </c>
    </row>
    <row r="13" spans="1:9" x14ac:dyDescent="0.25">
      <c r="A13" s="305" t="s">
        <v>450</v>
      </c>
      <c r="B13" s="305"/>
      <c r="C13" s="305"/>
      <c r="D13" s="305"/>
      <c r="E13" s="305"/>
      <c r="F13" s="305"/>
      <c r="G13" s="113">
        <v>6</v>
      </c>
      <c r="H13" s="114">
        <f>SUM(H8:H12)</f>
        <v>0</v>
      </c>
      <c r="I13" s="114">
        <f>SUM(I8:I12)</f>
        <v>0</v>
      </c>
    </row>
    <row r="14" spans="1:9" x14ac:dyDescent="0.25">
      <c r="A14" s="293" t="s">
        <v>451</v>
      </c>
      <c r="B14" s="293"/>
      <c r="C14" s="293"/>
      <c r="D14" s="293"/>
      <c r="E14" s="293"/>
      <c r="F14" s="293"/>
      <c r="G14" s="26">
        <v>7</v>
      </c>
      <c r="H14" s="47">
        <v>0</v>
      </c>
      <c r="I14" s="47">
        <v>0</v>
      </c>
    </row>
    <row r="15" spans="1:9" x14ac:dyDescent="0.25">
      <c r="A15" s="293" t="s">
        <v>452</v>
      </c>
      <c r="B15" s="293"/>
      <c r="C15" s="293"/>
      <c r="D15" s="293"/>
      <c r="E15" s="293"/>
      <c r="F15" s="293"/>
      <c r="G15" s="26">
        <v>8</v>
      </c>
      <c r="H15" s="47">
        <v>0</v>
      </c>
      <c r="I15" s="47">
        <v>0</v>
      </c>
    </row>
    <row r="16" spans="1:9" x14ac:dyDescent="0.25">
      <c r="A16" s="293" t="s">
        <v>453</v>
      </c>
      <c r="B16" s="293"/>
      <c r="C16" s="293"/>
      <c r="D16" s="293"/>
      <c r="E16" s="293"/>
      <c r="F16" s="293"/>
      <c r="G16" s="26">
        <v>9</v>
      </c>
      <c r="H16" s="47">
        <v>0</v>
      </c>
      <c r="I16" s="47">
        <v>0</v>
      </c>
    </row>
    <row r="17" spans="1:9" x14ac:dyDescent="0.25">
      <c r="A17" s="293" t="s">
        <v>454</v>
      </c>
      <c r="B17" s="293"/>
      <c r="C17" s="293"/>
      <c r="D17" s="293"/>
      <c r="E17" s="293"/>
      <c r="F17" s="293"/>
      <c r="G17" s="26">
        <v>10</v>
      </c>
      <c r="H17" s="47">
        <v>0</v>
      </c>
      <c r="I17" s="47">
        <v>0</v>
      </c>
    </row>
    <row r="18" spans="1:9" ht="12.75" customHeight="1" x14ac:dyDescent="0.25">
      <c r="A18" s="293" t="s">
        <v>455</v>
      </c>
      <c r="B18" s="293"/>
      <c r="C18" s="293"/>
      <c r="D18" s="293"/>
      <c r="E18" s="293"/>
      <c r="F18" s="293"/>
      <c r="G18" s="26">
        <v>11</v>
      </c>
      <c r="H18" s="47">
        <v>0</v>
      </c>
      <c r="I18" s="47">
        <v>0</v>
      </c>
    </row>
    <row r="19" spans="1:9" x14ac:dyDescent="0.25">
      <c r="A19" s="293" t="s">
        <v>456</v>
      </c>
      <c r="B19" s="293"/>
      <c r="C19" s="293"/>
      <c r="D19" s="293"/>
      <c r="E19" s="293"/>
      <c r="F19" s="293"/>
      <c r="G19" s="26">
        <v>12</v>
      </c>
      <c r="H19" s="47">
        <v>0</v>
      </c>
      <c r="I19" s="47">
        <v>0</v>
      </c>
    </row>
    <row r="20" spans="1:9" ht="12.75" customHeight="1" x14ac:dyDescent="0.25">
      <c r="A20" s="302" t="s">
        <v>457</v>
      </c>
      <c r="B20" s="303"/>
      <c r="C20" s="303"/>
      <c r="D20" s="303"/>
      <c r="E20" s="303"/>
      <c r="F20" s="304"/>
      <c r="G20" s="113">
        <v>13</v>
      </c>
      <c r="H20" s="114">
        <f>SUM(H14:H19)</f>
        <v>0</v>
      </c>
      <c r="I20" s="114">
        <f>SUM(I14:I19)</f>
        <v>0</v>
      </c>
    </row>
    <row r="21" spans="1:9" ht="27.65" customHeight="1" x14ac:dyDescent="0.25">
      <c r="A21" s="299" t="s">
        <v>458</v>
      </c>
      <c r="B21" s="300"/>
      <c r="C21" s="300"/>
      <c r="D21" s="300"/>
      <c r="E21" s="300"/>
      <c r="F21" s="300"/>
      <c r="G21" s="28">
        <v>14</v>
      </c>
      <c r="H21" s="49">
        <f>H13+H20</f>
        <v>0</v>
      </c>
      <c r="I21" s="49">
        <f>I13+I20</f>
        <v>0</v>
      </c>
    </row>
    <row r="22" spans="1:9" x14ac:dyDescent="0.25">
      <c r="A22" s="296" t="s">
        <v>301</v>
      </c>
      <c r="B22" s="297"/>
      <c r="C22" s="297"/>
      <c r="D22" s="297"/>
      <c r="E22" s="297"/>
      <c r="F22" s="297"/>
      <c r="G22" s="297"/>
      <c r="H22" s="297"/>
      <c r="I22" s="298"/>
    </row>
    <row r="23" spans="1:9" ht="26.5" customHeight="1" x14ac:dyDescent="0.25">
      <c r="A23" s="301" t="s">
        <v>302</v>
      </c>
      <c r="B23" s="301"/>
      <c r="C23" s="301"/>
      <c r="D23" s="301"/>
      <c r="E23" s="301"/>
      <c r="F23" s="301"/>
      <c r="G23" s="25">
        <v>15</v>
      </c>
      <c r="H23" s="46">
        <v>0</v>
      </c>
      <c r="I23" s="46">
        <v>0</v>
      </c>
    </row>
    <row r="24" spans="1:9" x14ac:dyDescent="0.25">
      <c r="A24" s="293" t="s">
        <v>303</v>
      </c>
      <c r="B24" s="293"/>
      <c r="C24" s="293"/>
      <c r="D24" s="293"/>
      <c r="E24" s="293"/>
      <c r="F24" s="293"/>
      <c r="G24" s="25">
        <v>16</v>
      </c>
      <c r="H24" s="47">
        <v>0</v>
      </c>
      <c r="I24" s="47">
        <v>0</v>
      </c>
    </row>
    <row r="25" spans="1:9" x14ac:dyDescent="0.25">
      <c r="A25" s="293" t="s">
        <v>304</v>
      </c>
      <c r="B25" s="293"/>
      <c r="C25" s="293"/>
      <c r="D25" s="293"/>
      <c r="E25" s="293"/>
      <c r="F25" s="293"/>
      <c r="G25" s="25">
        <v>17</v>
      </c>
      <c r="H25" s="47">
        <v>0</v>
      </c>
      <c r="I25" s="47">
        <v>0</v>
      </c>
    </row>
    <row r="26" spans="1:9" x14ac:dyDescent="0.25">
      <c r="A26" s="293" t="s">
        <v>305</v>
      </c>
      <c r="B26" s="293"/>
      <c r="C26" s="293"/>
      <c r="D26" s="293"/>
      <c r="E26" s="293"/>
      <c r="F26" s="293"/>
      <c r="G26" s="25">
        <v>18</v>
      </c>
      <c r="H26" s="47">
        <v>0</v>
      </c>
      <c r="I26" s="47">
        <v>0</v>
      </c>
    </row>
    <row r="27" spans="1:9" x14ac:dyDescent="0.25">
      <c r="A27" s="293" t="s">
        <v>306</v>
      </c>
      <c r="B27" s="293"/>
      <c r="C27" s="293"/>
      <c r="D27" s="293"/>
      <c r="E27" s="293"/>
      <c r="F27" s="293"/>
      <c r="G27" s="25">
        <v>19</v>
      </c>
      <c r="H27" s="47">
        <v>0</v>
      </c>
      <c r="I27" s="47">
        <v>0</v>
      </c>
    </row>
    <row r="28" spans="1:9" x14ac:dyDescent="0.25">
      <c r="A28" s="293" t="s">
        <v>307</v>
      </c>
      <c r="B28" s="293"/>
      <c r="C28" s="293"/>
      <c r="D28" s="293"/>
      <c r="E28" s="293"/>
      <c r="F28" s="293"/>
      <c r="G28" s="25">
        <v>20</v>
      </c>
      <c r="H28" s="47">
        <v>0</v>
      </c>
      <c r="I28" s="47">
        <v>0</v>
      </c>
    </row>
    <row r="29" spans="1:9" ht="24" customHeight="1" x14ac:dyDescent="0.25">
      <c r="A29" s="294" t="s">
        <v>460</v>
      </c>
      <c r="B29" s="294"/>
      <c r="C29" s="294"/>
      <c r="D29" s="294"/>
      <c r="E29" s="294"/>
      <c r="F29" s="294"/>
      <c r="G29" s="27">
        <v>21</v>
      </c>
      <c r="H29" s="48">
        <f>SUM(H23:H28)</f>
        <v>0</v>
      </c>
      <c r="I29" s="48">
        <f>SUM(I23:I28)</f>
        <v>0</v>
      </c>
    </row>
    <row r="30" spans="1:9" ht="27" customHeight="1" x14ac:dyDescent="0.25">
      <c r="A30" s="293" t="s">
        <v>308</v>
      </c>
      <c r="B30" s="293"/>
      <c r="C30" s="293"/>
      <c r="D30" s="293"/>
      <c r="E30" s="293"/>
      <c r="F30" s="293"/>
      <c r="G30" s="26">
        <v>22</v>
      </c>
      <c r="H30" s="47">
        <v>0</v>
      </c>
      <c r="I30" s="47">
        <v>0</v>
      </c>
    </row>
    <row r="31" spans="1:9" x14ac:dyDescent="0.25">
      <c r="A31" s="293" t="s">
        <v>309</v>
      </c>
      <c r="B31" s="293"/>
      <c r="C31" s="293"/>
      <c r="D31" s="293"/>
      <c r="E31" s="293"/>
      <c r="F31" s="293"/>
      <c r="G31" s="26">
        <v>23</v>
      </c>
      <c r="H31" s="47">
        <v>0</v>
      </c>
      <c r="I31" s="47">
        <v>0</v>
      </c>
    </row>
    <row r="32" spans="1:9" x14ac:dyDescent="0.25">
      <c r="A32" s="293" t="s">
        <v>310</v>
      </c>
      <c r="B32" s="293"/>
      <c r="C32" s="293"/>
      <c r="D32" s="293"/>
      <c r="E32" s="293"/>
      <c r="F32" s="293"/>
      <c r="G32" s="26">
        <v>24</v>
      </c>
      <c r="H32" s="47">
        <v>0</v>
      </c>
      <c r="I32" s="47">
        <v>0</v>
      </c>
    </row>
    <row r="33" spans="1:9" x14ac:dyDescent="0.25">
      <c r="A33" s="293" t="s">
        <v>311</v>
      </c>
      <c r="B33" s="293"/>
      <c r="C33" s="293"/>
      <c r="D33" s="293"/>
      <c r="E33" s="293"/>
      <c r="F33" s="293"/>
      <c r="G33" s="26">
        <v>25</v>
      </c>
      <c r="H33" s="47">
        <v>0</v>
      </c>
      <c r="I33" s="47">
        <v>0</v>
      </c>
    </row>
    <row r="34" spans="1:9" x14ac:dyDescent="0.25">
      <c r="A34" s="293" t="s">
        <v>312</v>
      </c>
      <c r="B34" s="293"/>
      <c r="C34" s="293"/>
      <c r="D34" s="293"/>
      <c r="E34" s="293"/>
      <c r="F34" s="293"/>
      <c r="G34" s="26">
        <v>26</v>
      </c>
      <c r="H34" s="47">
        <v>0</v>
      </c>
      <c r="I34" s="47">
        <v>0</v>
      </c>
    </row>
    <row r="35" spans="1:9" ht="25.9" customHeight="1" x14ac:dyDescent="0.25">
      <c r="A35" s="294" t="s">
        <v>461</v>
      </c>
      <c r="B35" s="294"/>
      <c r="C35" s="294"/>
      <c r="D35" s="294"/>
      <c r="E35" s="294"/>
      <c r="F35" s="294"/>
      <c r="G35" s="27">
        <v>27</v>
      </c>
      <c r="H35" s="48">
        <f>SUM(H30:H34)</f>
        <v>0</v>
      </c>
      <c r="I35" s="48">
        <f>SUM(I30:I34)</f>
        <v>0</v>
      </c>
    </row>
    <row r="36" spans="1:9" ht="28.15" customHeight="1" x14ac:dyDescent="0.25">
      <c r="A36" s="299" t="s">
        <v>459</v>
      </c>
      <c r="B36" s="300"/>
      <c r="C36" s="300"/>
      <c r="D36" s="300"/>
      <c r="E36" s="300"/>
      <c r="F36" s="300"/>
      <c r="G36" s="28">
        <v>28</v>
      </c>
      <c r="H36" s="49">
        <f>H29+H35</f>
        <v>0</v>
      </c>
      <c r="I36" s="49">
        <f>I29+I35</f>
        <v>0</v>
      </c>
    </row>
    <row r="37" spans="1:9" x14ac:dyDescent="0.25">
      <c r="A37" s="296" t="s">
        <v>313</v>
      </c>
      <c r="B37" s="297"/>
      <c r="C37" s="297"/>
      <c r="D37" s="297"/>
      <c r="E37" s="297"/>
      <c r="F37" s="297"/>
      <c r="G37" s="297">
        <v>0</v>
      </c>
      <c r="H37" s="297"/>
      <c r="I37" s="298"/>
    </row>
    <row r="38" spans="1:9" x14ac:dyDescent="0.25">
      <c r="A38" s="295" t="s">
        <v>314</v>
      </c>
      <c r="B38" s="295"/>
      <c r="C38" s="295"/>
      <c r="D38" s="295"/>
      <c r="E38" s="295"/>
      <c r="F38" s="295"/>
      <c r="G38" s="25">
        <v>29</v>
      </c>
      <c r="H38" s="46">
        <v>0</v>
      </c>
      <c r="I38" s="46">
        <v>0</v>
      </c>
    </row>
    <row r="39" spans="1:9" ht="25.15" customHeight="1" x14ac:dyDescent="0.25">
      <c r="A39" s="292" t="s">
        <v>315</v>
      </c>
      <c r="B39" s="292"/>
      <c r="C39" s="292"/>
      <c r="D39" s="292"/>
      <c r="E39" s="292"/>
      <c r="F39" s="292"/>
      <c r="G39" s="25">
        <v>30</v>
      </c>
      <c r="H39" s="47">
        <v>0</v>
      </c>
      <c r="I39" s="47">
        <v>0</v>
      </c>
    </row>
    <row r="40" spans="1:9" x14ac:dyDescent="0.25">
      <c r="A40" s="292" t="s">
        <v>316</v>
      </c>
      <c r="B40" s="292"/>
      <c r="C40" s="292"/>
      <c r="D40" s="292"/>
      <c r="E40" s="292"/>
      <c r="F40" s="292"/>
      <c r="G40" s="25">
        <v>31</v>
      </c>
      <c r="H40" s="47">
        <v>0</v>
      </c>
      <c r="I40" s="47">
        <v>0</v>
      </c>
    </row>
    <row r="41" spans="1:9" x14ac:dyDescent="0.25">
      <c r="A41" s="292" t="s">
        <v>317</v>
      </c>
      <c r="B41" s="292"/>
      <c r="C41" s="292"/>
      <c r="D41" s="292"/>
      <c r="E41" s="292"/>
      <c r="F41" s="292"/>
      <c r="G41" s="25">
        <v>32</v>
      </c>
      <c r="H41" s="47">
        <v>0</v>
      </c>
      <c r="I41" s="47">
        <v>0</v>
      </c>
    </row>
    <row r="42" spans="1:9" ht="25.9" customHeight="1" x14ac:dyDescent="0.25">
      <c r="A42" s="294" t="s">
        <v>462</v>
      </c>
      <c r="B42" s="294"/>
      <c r="C42" s="294"/>
      <c r="D42" s="294"/>
      <c r="E42" s="294"/>
      <c r="F42" s="294"/>
      <c r="G42" s="27">
        <v>33</v>
      </c>
      <c r="H42" s="48">
        <f>H41+H40+H39+H38</f>
        <v>0</v>
      </c>
      <c r="I42" s="48">
        <f>I41+I40+I39+I38</f>
        <v>0</v>
      </c>
    </row>
    <row r="43" spans="1:9" ht="24.65" customHeight="1" x14ac:dyDescent="0.25">
      <c r="A43" s="292" t="s">
        <v>318</v>
      </c>
      <c r="B43" s="292"/>
      <c r="C43" s="292"/>
      <c r="D43" s="292"/>
      <c r="E43" s="292"/>
      <c r="F43" s="292"/>
      <c r="G43" s="26">
        <v>34</v>
      </c>
      <c r="H43" s="47">
        <v>0</v>
      </c>
      <c r="I43" s="47">
        <v>0</v>
      </c>
    </row>
    <row r="44" spans="1:9" x14ac:dyDescent="0.25">
      <c r="A44" s="292" t="s">
        <v>319</v>
      </c>
      <c r="B44" s="292"/>
      <c r="C44" s="292"/>
      <c r="D44" s="292"/>
      <c r="E44" s="292"/>
      <c r="F44" s="292"/>
      <c r="G44" s="26">
        <v>35</v>
      </c>
      <c r="H44" s="47">
        <v>0</v>
      </c>
      <c r="I44" s="47">
        <v>0</v>
      </c>
    </row>
    <row r="45" spans="1:9" x14ac:dyDescent="0.25">
      <c r="A45" s="292" t="s">
        <v>320</v>
      </c>
      <c r="B45" s="292"/>
      <c r="C45" s="292"/>
      <c r="D45" s="292"/>
      <c r="E45" s="292"/>
      <c r="F45" s="292"/>
      <c r="G45" s="26">
        <v>36</v>
      </c>
      <c r="H45" s="47">
        <v>0</v>
      </c>
      <c r="I45" s="47">
        <v>0</v>
      </c>
    </row>
    <row r="46" spans="1:9" ht="21" customHeight="1" x14ac:dyDescent="0.25">
      <c r="A46" s="292" t="s">
        <v>321</v>
      </c>
      <c r="B46" s="292"/>
      <c r="C46" s="292"/>
      <c r="D46" s="292"/>
      <c r="E46" s="292"/>
      <c r="F46" s="292"/>
      <c r="G46" s="26">
        <v>37</v>
      </c>
      <c r="H46" s="47">
        <v>0</v>
      </c>
      <c r="I46" s="47">
        <v>0</v>
      </c>
    </row>
    <row r="47" spans="1:9" x14ac:dyDescent="0.25">
      <c r="A47" s="292" t="s">
        <v>322</v>
      </c>
      <c r="B47" s="292"/>
      <c r="C47" s="292"/>
      <c r="D47" s="292"/>
      <c r="E47" s="292"/>
      <c r="F47" s="292"/>
      <c r="G47" s="26">
        <v>38</v>
      </c>
      <c r="H47" s="47">
        <v>0</v>
      </c>
      <c r="I47" s="47">
        <v>0</v>
      </c>
    </row>
    <row r="48" spans="1:9" ht="22.9" customHeight="1" x14ac:dyDescent="0.25">
      <c r="A48" s="294" t="s">
        <v>463</v>
      </c>
      <c r="B48" s="294"/>
      <c r="C48" s="294"/>
      <c r="D48" s="294"/>
      <c r="E48" s="294"/>
      <c r="F48" s="294"/>
      <c r="G48" s="27">
        <v>39</v>
      </c>
      <c r="H48" s="48">
        <f>H47+H46+H45+H44+H43</f>
        <v>0</v>
      </c>
      <c r="I48" s="48">
        <f>I47+I46+I45+I44+I43</f>
        <v>0</v>
      </c>
    </row>
    <row r="49" spans="1:9" ht="25.9" customHeight="1" x14ac:dyDescent="0.25">
      <c r="A49" s="308" t="s">
        <v>464</v>
      </c>
      <c r="B49" s="309"/>
      <c r="C49" s="309"/>
      <c r="D49" s="309"/>
      <c r="E49" s="309"/>
      <c r="F49" s="309"/>
      <c r="G49" s="27">
        <v>40</v>
      </c>
      <c r="H49" s="48">
        <f>H48+H42</f>
        <v>0</v>
      </c>
      <c r="I49" s="48">
        <f>I48+I42</f>
        <v>0</v>
      </c>
    </row>
    <row r="50" spans="1:9" ht="22.15" customHeight="1" x14ac:dyDescent="0.25">
      <c r="A50" s="293" t="s">
        <v>323</v>
      </c>
      <c r="B50" s="293"/>
      <c r="C50" s="293"/>
      <c r="D50" s="293"/>
      <c r="E50" s="293"/>
      <c r="F50" s="293"/>
      <c r="G50" s="26">
        <v>41</v>
      </c>
      <c r="H50" s="47">
        <v>0</v>
      </c>
      <c r="I50" s="47">
        <v>0</v>
      </c>
    </row>
    <row r="51" spans="1:9" ht="25.9" customHeight="1" x14ac:dyDescent="0.25">
      <c r="A51" s="308" t="s">
        <v>465</v>
      </c>
      <c r="B51" s="309"/>
      <c r="C51" s="309"/>
      <c r="D51" s="309"/>
      <c r="E51" s="309"/>
      <c r="F51" s="309"/>
      <c r="G51" s="27">
        <v>42</v>
      </c>
      <c r="H51" s="48">
        <f>H21+H36+H49+H50</f>
        <v>0</v>
      </c>
      <c r="I51" s="48">
        <f>I21+I36+I49+I50</f>
        <v>0</v>
      </c>
    </row>
    <row r="52" spans="1:9" ht="25.15" customHeight="1" x14ac:dyDescent="0.25">
      <c r="A52" s="310" t="s">
        <v>324</v>
      </c>
      <c r="B52" s="310"/>
      <c r="C52" s="310"/>
      <c r="D52" s="310"/>
      <c r="E52" s="310"/>
      <c r="F52" s="310"/>
      <c r="G52" s="26">
        <v>43</v>
      </c>
      <c r="H52" s="47">
        <v>0</v>
      </c>
      <c r="I52" s="47">
        <v>0</v>
      </c>
    </row>
    <row r="53" spans="1:9" ht="31.9" customHeight="1" x14ac:dyDescent="0.25">
      <c r="A53" s="299" t="s">
        <v>466</v>
      </c>
      <c r="B53" s="300"/>
      <c r="C53" s="300"/>
      <c r="D53" s="300"/>
      <c r="E53" s="300"/>
      <c r="F53" s="300"/>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0" zoomScale="75" zoomScaleNormal="100" zoomScaleSheetLayoutView="75" workbookViewId="0">
      <selection activeCell="J32" sqref="J32"/>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5" style="32"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11" t="s">
        <v>325</v>
      </c>
      <c r="B1" s="312"/>
      <c r="C1" s="312"/>
      <c r="D1" s="312"/>
      <c r="E1" s="312"/>
      <c r="F1" s="312"/>
      <c r="G1" s="312"/>
      <c r="H1" s="312"/>
      <c r="I1" s="312"/>
      <c r="J1" s="312"/>
      <c r="K1" s="50"/>
    </row>
    <row r="2" spans="1:25" ht="15.5" x14ac:dyDescent="0.25">
      <c r="A2" s="2"/>
      <c r="B2" s="3"/>
      <c r="C2" s="313" t="s">
        <v>326</v>
      </c>
      <c r="D2" s="313"/>
      <c r="E2" s="9">
        <v>45658</v>
      </c>
      <c r="F2" s="4" t="s">
        <v>327</v>
      </c>
      <c r="G2" s="9">
        <v>46022</v>
      </c>
      <c r="H2" s="51"/>
      <c r="I2" s="51"/>
      <c r="J2" s="51"/>
      <c r="K2" s="50"/>
      <c r="X2" s="52" t="s">
        <v>499</v>
      </c>
    </row>
    <row r="3" spans="1:25" ht="13.5" customHeight="1" thickBot="1" x14ac:dyDescent="0.3">
      <c r="A3" s="316" t="s">
        <v>328</v>
      </c>
      <c r="B3" s="317"/>
      <c r="C3" s="317"/>
      <c r="D3" s="317"/>
      <c r="E3" s="317"/>
      <c r="F3" s="317"/>
      <c r="G3" s="320" t="s">
        <v>329</v>
      </c>
      <c r="H3" s="322" t="s">
        <v>330</v>
      </c>
      <c r="I3" s="322"/>
      <c r="J3" s="322"/>
      <c r="K3" s="322"/>
      <c r="L3" s="322"/>
      <c r="M3" s="322"/>
      <c r="N3" s="322"/>
      <c r="O3" s="322"/>
      <c r="P3" s="322"/>
      <c r="Q3" s="322"/>
      <c r="R3" s="322"/>
      <c r="S3" s="322"/>
      <c r="T3" s="322"/>
      <c r="U3" s="322"/>
      <c r="V3" s="322"/>
      <c r="W3" s="322"/>
      <c r="X3" s="322" t="s">
        <v>331</v>
      </c>
      <c r="Y3" s="324" t="s">
        <v>332</v>
      </c>
    </row>
    <row r="4" spans="1:25" ht="63.5" thickBot="1" x14ac:dyDescent="0.3">
      <c r="A4" s="318"/>
      <c r="B4" s="319"/>
      <c r="C4" s="319"/>
      <c r="D4" s="319"/>
      <c r="E4" s="319"/>
      <c r="F4" s="319"/>
      <c r="G4" s="321"/>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23"/>
      <c r="Y4" s="325"/>
    </row>
    <row r="5" spans="1:25" ht="21" x14ac:dyDescent="0.25">
      <c r="A5" s="326">
        <v>1</v>
      </c>
      <c r="B5" s="327"/>
      <c r="C5" s="327"/>
      <c r="D5" s="327"/>
      <c r="E5" s="327"/>
      <c r="F5" s="327"/>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5">
      <c r="A6" s="328" t="s">
        <v>357</v>
      </c>
      <c r="B6" s="328"/>
      <c r="C6" s="328"/>
      <c r="D6" s="328"/>
      <c r="E6" s="328"/>
      <c r="F6" s="328"/>
      <c r="G6" s="328"/>
      <c r="H6" s="328"/>
      <c r="I6" s="328"/>
      <c r="J6" s="328"/>
      <c r="K6" s="328"/>
      <c r="L6" s="328"/>
      <c r="M6" s="328"/>
      <c r="N6" s="329"/>
      <c r="O6" s="329"/>
      <c r="P6" s="329"/>
      <c r="Q6" s="329"/>
      <c r="R6" s="329"/>
      <c r="S6" s="330"/>
      <c r="T6" s="330"/>
      <c r="U6" s="329"/>
      <c r="V6" s="329"/>
      <c r="W6" s="329"/>
      <c r="X6" s="329"/>
      <c r="Y6" s="331"/>
    </row>
    <row r="7" spans="1:25" x14ac:dyDescent="0.25">
      <c r="A7" s="332" t="s">
        <v>358</v>
      </c>
      <c r="B7" s="332"/>
      <c r="C7" s="332"/>
      <c r="D7" s="332"/>
      <c r="E7" s="332"/>
      <c r="F7" s="332"/>
      <c r="G7" s="6">
        <v>1</v>
      </c>
      <c r="H7" s="56">
        <v>1200000000</v>
      </c>
      <c r="I7" s="56">
        <v>0</v>
      </c>
      <c r="J7" s="56">
        <v>39900000</v>
      </c>
      <c r="K7" s="56">
        <v>0</v>
      </c>
      <c r="L7" s="56">
        <v>0</v>
      </c>
      <c r="M7" s="56">
        <v>0</v>
      </c>
      <c r="N7" s="56">
        <v>100200000</v>
      </c>
      <c r="O7" s="56">
        <v>0</v>
      </c>
      <c r="P7" s="56">
        <v>73900000</v>
      </c>
      <c r="Q7" s="56">
        <v>0</v>
      </c>
      <c r="R7" s="56">
        <v>0</v>
      </c>
      <c r="S7" s="56">
        <v>0</v>
      </c>
      <c r="T7" s="56">
        <v>107300000</v>
      </c>
      <c r="U7" s="56">
        <v>118100000</v>
      </c>
      <c r="V7" s="56">
        <v>0</v>
      </c>
      <c r="W7" s="57">
        <f>H7+I7+J7+K7-L7+M7+N7+O7+P7+Q7+R7+U7+V7+S7+T7</f>
        <v>1639400000</v>
      </c>
      <c r="X7" s="56">
        <v>3200000</v>
      </c>
      <c r="Y7" s="57">
        <f>W7+X7</f>
        <v>1642600000</v>
      </c>
    </row>
    <row r="8" spans="1:25" x14ac:dyDescent="0.25">
      <c r="A8" s="314" t="s">
        <v>359</v>
      </c>
      <c r="B8" s="314"/>
      <c r="C8" s="314"/>
      <c r="D8" s="314"/>
      <c r="E8" s="314"/>
      <c r="F8" s="314"/>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14" t="s">
        <v>360</v>
      </c>
      <c r="B9" s="314"/>
      <c r="C9" s="314"/>
      <c r="D9" s="314"/>
      <c r="E9" s="314"/>
      <c r="F9" s="314"/>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15" t="s">
        <v>361</v>
      </c>
      <c r="B10" s="315"/>
      <c r="C10" s="315"/>
      <c r="D10" s="315"/>
      <c r="E10" s="315"/>
      <c r="F10" s="315"/>
      <c r="G10" s="7">
        <v>4</v>
      </c>
      <c r="H10" s="57">
        <f>H7+H8+H9</f>
        <v>1200000000</v>
      </c>
      <c r="I10" s="57">
        <f t="shared" ref="I10:Y10" si="2">I7+I8+I9</f>
        <v>0</v>
      </c>
      <c r="J10" s="57">
        <f t="shared" si="2"/>
        <v>39900000</v>
      </c>
      <c r="K10" s="57">
        <f t="shared" si="2"/>
        <v>0</v>
      </c>
      <c r="L10" s="57">
        <f t="shared" si="2"/>
        <v>0</v>
      </c>
      <c r="M10" s="57">
        <f t="shared" si="2"/>
        <v>0</v>
      </c>
      <c r="N10" s="57">
        <f t="shared" si="2"/>
        <v>100200000</v>
      </c>
      <c r="O10" s="57">
        <f t="shared" si="2"/>
        <v>0</v>
      </c>
      <c r="P10" s="57">
        <f t="shared" si="2"/>
        <v>73900000</v>
      </c>
      <c r="Q10" s="57">
        <f t="shared" si="2"/>
        <v>0</v>
      </c>
      <c r="R10" s="57">
        <f t="shared" si="2"/>
        <v>0</v>
      </c>
      <c r="S10" s="57">
        <f t="shared" si="2"/>
        <v>0</v>
      </c>
      <c r="T10" s="57">
        <f t="shared" si="2"/>
        <v>107300000</v>
      </c>
      <c r="U10" s="57">
        <f t="shared" si="2"/>
        <v>118100000</v>
      </c>
      <c r="V10" s="57">
        <f t="shared" si="2"/>
        <v>0</v>
      </c>
      <c r="W10" s="57">
        <f t="shared" si="2"/>
        <v>1639400000</v>
      </c>
      <c r="X10" s="57">
        <f t="shared" si="2"/>
        <v>3200000</v>
      </c>
      <c r="Y10" s="57">
        <f t="shared" si="2"/>
        <v>1642600000</v>
      </c>
    </row>
    <row r="11" spans="1:25" x14ac:dyDescent="0.25">
      <c r="A11" s="314" t="s">
        <v>362</v>
      </c>
      <c r="B11" s="314"/>
      <c r="C11" s="314"/>
      <c r="D11" s="314"/>
      <c r="E11" s="314"/>
      <c r="F11" s="314"/>
      <c r="G11" s="6">
        <v>5</v>
      </c>
      <c r="H11" s="58">
        <v>0</v>
      </c>
      <c r="I11" s="58">
        <v>0</v>
      </c>
      <c r="J11" s="58">
        <v>0</v>
      </c>
      <c r="K11" s="58">
        <v>0</v>
      </c>
      <c r="L11" s="58">
        <v>0</v>
      </c>
      <c r="M11" s="58">
        <v>0</v>
      </c>
      <c r="N11" s="58">
        <v>0</v>
      </c>
      <c r="O11" s="58">
        <v>0</v>
      </c>
      <c r="P11" s="58">
        <v>0</v>
      </c>
      <c r="Q11" s="58">
        <v>0</v>
      </c>
      <c r="R11" s="58">
        <v>0</v>
      </c>
      <c r="S11" s="56">
        <v>0</v>
      </c>
      <c r="T11" s="56">
        <v>0</v>
      </c>
      <c r="U11" s="58">
        <v>0</v>
      </c>
      <c r="V11" s="56">
        <v>181800000</v>
      </c>
      <c r="W11" s="57">
        <f t="shared" ref="W11:W29" si="3">H11+I11+J11+K11-L11+M11+N11+O11+P11+Q11+R11+U11+V11+S11+T11</f>
        <v>181800000</v>
      </c>
      <c r="X11" s="56">
        <v>300000</v>
      </c>
      <c r="Y11" s="57">
        <f t="shared" ref="Y11:Y29" si="4">W11+X11</f>
        <v>182100000</v>
      </c>
    </row>
    <row r="12" spans="1:25" x14ac:dyDescent="0.25">
      <c r="A12" s="314" t="s">
        <v>363</v>
      </c>
      <c r="B12" s="314"/>
      <c r="C12" s="314"/>
      <c r="D12" s="314"/>
      <c r="E12" s="314"/>
      <c r="F12" s="314"/>
      <c r="G12" s="6">
        <v>6</v>
      </c>
      <c r="H12" s="58">
        <v>0</v>
      </c>
      <c r="I12" s="58">
        <v>0</v>
      </c>
      <c r="J12" s="58">
        <v>0</v>
      </c>
      <c r="K12" s="58">
        <v>0</v>
      </c>
      <c r="L12" s="58">
        <v>0</v>
      </c>
      <c r="M12" s="58">
        <v>0</v>
      </c>
      <c r="N12" s="56">
        <v>0</v>
      </c>
      <c r="O12" s="58">
        <v>0</v>
      </c>
      <c r="P12" s="58">
        <v>0</v>
      </c>
      <c r="Q12" s="58">
        <v>0</v>
      </c>
      <c r="R12" s="58">
        <v>0</v>
      </c>
      <c r="S12" s="56">
        <v>0</v>
      </c>
      <c r="T12" s="56">
        <v>300000</v>
      </c>
      <c r="U12" s="58">
        <v>0</v>
      </c>
      <c r="V12" s="58">
        <v>0</v>
      </c>
      <c r="W12" s="57">
        <f t="shared" si="3"/>
        <v>300000</v>
      </c>
      <c r="X12" s="56">
        <v>0</v>
      </c>
      <c r="Y12" s="57">
        <f t="shared" si="4"/>
        <v>300000</v>
      </c>
    </row>
    <row r="13" spans="1:25" ht="26.25" customHeight="1" x14ac:dyDescent="0.25">
      <c r="A13" s="314" t="s">
        <v>364</v>
      </c>
      <c r="B13" s="314"/>
      <c r="C13" s="314"/>
      <c r="D13" s="314"/>
      <c r="E13" s="314"/>
      <c r="F13" s="314"/>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14" t="s">
        <v>476</v>
      </c>
      <c r="B14" s="314"/>
      <c r="C14" s="314"/>
      <c r="D14" s="314"/>
      <c r="E14" s="314"/>
      <c r="F14" s="314"/>
      <c r="G14" s="6">
        <v>8</v>
      </c>
      <c r="H14" s="58">
        <v>0</v>
      </c>
      <c r="I14" s="58">
        <v>0</v>
      </c>
      <c r="J14" s="58">
        <v>0</v>
      </c>
      <c r="K14" s="58">
        <v>0</v>
      </c>
      <c r="L14" s="58">
        <v>0</v>
      </c>
      <c r="M14" s="58">
        <v>0</v>
      </c>
      <c r="N14" s="58">
        <v>0</v>
      </c>
      <c r="O14" s="58">
        <v>0</v>
      </c>
      <c r="P14" s="56">
        <v>-400000</v>
      </c>
      <c r="Q14" s="58">
        <v>0</v>
      </c>
      <c r="R14" s="58">
        <v>0</v>
      </c>
      <c r="S14" s="56">
        <v>0</v>
      </c>
      <c r="T14" s="56">
        <v>0</v>
      </c>
      <c r="U14" s="56">
        <v>0</v>
      </c>
      <c r="V14" s="56">
        <v>0</v>
      </c>
      <c r="W14" s="57">
        <f t="shared" si="3"/>
        <v>-400000</v>
      </c>
      <c r="X14" s="56">
        <v>0</v>
      </c>
      <c r="Y14" s="57">
        <f t="shared" si="4"/>
        <v>-400000</v>
      </c>
    </row>
    <row r="15" spans="1:25" x14ac:dyDescent="0.25">
      <c r="A15" s="314" t="s">
        <v>365</v>
      </c>
      <c r="B15" s="314"/>
      <c r="C15" s="314"/>
      <c r="D15" s="314"/>
      <c r="E15" s="314"/>
      <c r="F15" s="314"/>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14" t="s">
        <v>366</v>
      </c>
      <c r="B16" s="314"/>
      <c r="C16" s="314"/>
      <c r="D16" s="314"/>
      <c r="E16" s="314"/>
      <c r="F16" s="314"/>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14" t="s">
        <v>367</v>
      </c>
      <c r="B17" s="314"/>
      <c r="C17" s="314"/>
      <c r="D17" s="314"/>
      <c r="E17" s="314"/>
      <c r="F17" s="314"/>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14" t="s">
        <v>368</v>
      </c>
      <c r="B18" s="314"/>
      <c r="C18" s="314"/>
      <c r="D18" s="314"/>
      <c r="E18" s="314"/>
      <c r="F18" s="314"/>
      <c r="G18" s="6">
        <v>12</v>
      </c>
      <c r="H18" s="58">
        <v>0</v>
      </c>
      <c r="I18" s="58">
        <v>0</v>
      </c>
      <c r="J18" s="58">
        <v>0</v>
      </c>
      <c r="K18" s="58">
        <v>0</v>
      </c>
      <c r="L18" s="58">
        <v>0</v>
      </c>
      <c r="M18" s="58">
        <v>0</v>
      </c>
      <c r="N18" s="56">
        <v>100000</v>
      </c>
      <c r="O18" s="56">
        <v>0</v>
      </c>
      <c r="P18" s="56">
        <v>0</v>
      </c>
      <c r="Q18" s="56">
        <v>0</v>
      </c>
      <c r="R18" s="56">
        <v>0</v>
      </c>
      <c r="S18" s="56">
        <v>0</v>
      </c>
      <c r="T18" s="56">
        <v>0</v>
      </c>
      <c r="U18" s="56">
        <v>0</v>
      </c>
      <c r="V18" s="56">
        <v>0</v>
      </c>
      <c r="W18" s="57">
        <f t="shared" si="3"/>
        <v>100000</v>
      </c>
      <c r="X18" s="56">
        <v>0</v>
      </c>
      <c r="Y18" s="57">
        <f t="shared" si="4"/>
        <v>100000</v>
      </c>
    </row>
    <row r="19" spans="1:25" x14ac:dyDescent="0.25">
      <c r="A19" s="314" t="s">
        <v>369</v>
      </c>
      <c r="B19" s="314"/>
      <c r="C19" s="314"/>
      <c r="D19" s="314"/>
      <c r="E19" s="314"/>
      <c r="F19" s="314"/>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314" t="s">
        <v>370</v>
      </c>
      <c r="B20" s="314"/>
      <c r="C20" s="314"/>
      <c r="D20" s="314"/>
      <c r="E20" s="314"/>
      <c r="F20" s="314"/>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314" t="s">
        <v>477</v>
      </c>
      <c r="B21" s="314"/>
      <c r="C21" s="314"/>
      <c r="D21" s="314"/>
      <c r="E21" s="314"/>
      <c r="F21" s="314"/>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314" t="s">
        <v>478</v>
      </c>
      <c r="B22" s="314"/>
      <c r="C22" s="314"/>
      <c r="D22" s="314"/>
      <c r="E22" s="314"/>
      <c r="F22" s="314"/>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14" t="s">
        <v>479</v>
      </c>
      <c r="B23" s="314"/>
      <c r="C23" s="314"/>
      <c r="D23" s="314"/>
      <c r="E23" s="314"/>
      <c r="F23" s="314"/>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14" t="s">
        <v>371</v>
      </c>
      <c r="B24" s="314"/>
      <c r="C24" s="314"/>
      <c r="D24" s="314"/>
      <c r="E24" s="314"/>
      <c r="F24" s="314"/>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314" t="s">
        <v>480</v>
      </c>
      <c r="B25" s="314"/>
      <c r="C25" s="314"/>
      <c r="D25" s="314"/>
      <c r="E25" s="314"/>
      <c r="F25" s="314"/>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314" t="s">
        <v>481</v>
      </c>
      <c r="B26" s="314"/>
      <c r="C26" s="314"/>
      <c r="D26" s="314"/>
      <c r="E26" s="314"/>
      <c r="F26" s="314"/>
      <c r="G26" s="6">
        <v>20</v>
      </c>
      <c r="H26" s="56">
        <v>0</v>
      </c>
      <c r="I26" s="56">
        <v>0</v>
      </c>
      <c r="J26" s="56">
        <v>0</v>
      </c>
      <c r="K26" s="56">
        <v>0</v>
      </c>
      <c r="L26" s="56">
        <v>0</v>
      </c>
      <c r="M26" s="56">
        <v>0</v>
      </c>
      <c r="N26" s="56">
        <v>0</v>
      </c>
      <c r="O26" s="56">
        <v>0</v>
      </c>
      <c r="P26" s="56">
        <v>0</v>
      </c>
      <c r="Q26" s="56">
        <v>0</v>
      </c>
      <c r="R26" s="56">
        <v>0</v>
      </c>
      <c r="S26" s="56">
        <v>0</v>
      </c>
      <c r="T26" s="56">
        <v>0</v>
      </c>
      <c r="U26" s="56">
        <v>-240000000</v>
      </c>
      <c r="V26" s="56">
        <v>0</v>
      </c>
      <c r="W26" s="57">
        <f t="shared" si="3"/>
        <v>-240000000</v>
      </c>
      <c r="X26" s="56">
        <v>0</v>
      </c>
      <c r="Y26" s="57">
        <f t="shared" si="4"/>
        <v>-240000000</v>
      </c>
    </row>
    <row r="27" spans="1:25" x14ac:dyDescent="0.25">
      <c r="A27" s="314" t="s">
        <v>482</v>
      </c>
      <c r="B27" s="314"/>
      <c r="C27" s="314"/>
      <c r="D27" s="314"/>
      <c r="E27" s="314"/>
      <c r="F27" s="314"/>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314" t="s">
        <v>483</v>
      </c>
      <c r="B28" s="314"/>
      <c r="C28" s="314"/>
      <c r="D28" s="314"/>
      <c r="E28" s="314"/>
      <c r="F28" s="314"/>
      <c r="G28" s="6">
        <v>22</v>
      </c>
      <c r="H28" s="56">
        <v>0</v>
      </c>
      <c r="I28" s="56">
        <v>0</v>
      </c>
      <c r="J28" s="56">
        <v>11200000</v>
      </c>
      <c r="K28" s="56">
        <v>0</v>
      </c>
      <c r="L28" s="56">
        <v>0</v>
      </c>
      <c r="M28" s="56">
        <v>0</v>
      </c>
      <c r="N28" s="56">
        <v>400000</v>
      </c>
      <c r="O28" s="56">
        <v>0</v>
      </c>
      <c r="P28" s="56">
        <v>0</v>
      </c>
      <c r="Q28" s="56">
        <v>0</v>
      </c>
      <c r="R28" s="56">
        <v>0</v>
      </c>
      <c r="S28" s="56">
        <v>0</v>
      </c>
      <c r="T28" s="56">
        <v>0</v>
      </c>
      <c r="U28" s="56">
        <v>-11600000</v>
      </c>
      <c r="V28" s="56">
        <v>0</v>
      </c>
      <c r="W28" s="57">
        <f t="shared" si="3"/>
        <v>0</v>
      </c>
      <c r="X28" s="56">
        <v>0</v>
      </c>
      <c r="Y28" s="57">
        <f t="shared" si="4"/>
        <v>0</v>
      </c>
    </row>
    <row r="29" spans="1:25" x14ac:dyDescent="0.25">
      <c r="A29" s="314" t="s">
        <v>484</v>
      </c>
      <c r="B29" s="314"/>
      <c r="C29" s="314"/>
      <c r="D29" s="314"/>
      <c r="E29" s="314"/>
      <c r="F29" s="314"/>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33" t="s">
        <v>485</v>
      </c>
      <c r="B30" s="333"/>
      <c r="C30" s="333"/>
      <c r="D30" s="333"/>
      <c r="E30" s="333"/>
      <c r="F30" s="333"/>
      <c r="G30" s="8">
        <v>24</v>
      </c>
      <c r="H30" s="59">
        <f>SUM(H10:H29)</f>
        <v>1200000000</v>
      </c>
      <c r="I30" s="59">
        <f t="shared" ref="I30:Y30" si="5">SUM(I10:I29)</f>
        <v>0</v>
      </c>
      <c r="J30" s="59">
        <f t="shared" si="5"/>
        <v>51100000</v>
      </c>
      <c r="K30" s="59">
        <f t="shared" si="5"/>
        <v>0</v>
      </c>
      <c r="L30" s="59">
        <f t="shared" si="5"/>
        <v>0</v>
      </c>
      <c r="M30" s="59">
        <f t="shared" si="5"/>
        <v>0</v>
      </c>
      <c r="N30" s="59">
        <f t="shared" si="5"/>
        <v>100700000</v>
      </c>
      <c r="O30" s="59">
        <f t="shared" si="5"/>
        <v>0</v>
      </c>
      <c r="P30" s="59">
        <f t="shared" si="5"/>
        <v>73500000</v>
      </c>
      <c r="Q30" s="59">
        <f t="shared" si="5"/>
        <v>0</v>
      </c>
      <c r="R30" s="59">
        <f t="shared" si="5"/>
        <v>0</v>
      </c>
      <c r="S30" s="59">
        <f t="shared" si="5"/>
        <v>0</v>
      </c>
      <c r="T30" s="59">
        <f t="shared" si="5"/>
        <v>107600000</v>
      </c>
      <c r="U30" s="59">
        <f t="shared" si="5"/>
        <v>-133500000</v>
      </c>
      <c r="V30" s="59">
        <f t="shared" si="5"/>
        <v>181800000</v>
      </c>
      <c r="W30" s="59">
        <f t="shared" si="5"/>
        <v>1581200000</v>
      </c>
      <c r="X30" s="59">
        <f t="shared" si="5"/>
        <v>3500000</v>
      </c>
      <c r="Y30" s="59">
        <f t="shared" si="5"/>
        <v>1584700000</v>
      </c>
    </row>
    <row r="31" spans="1:25" x14ac:dyDescent="0.25">
      <c r="A31" s="334" t="s">
        <v>372</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row>
    <row r="32" spans="1:25" ht="36.75" customHeight="1" x14ac:dyDescent="0.25">
      <c r="A32" s="336" t="s">
        <v>373</v>
      </c>
      <c r="B32" s="337"/>
      <c r="C32" s="337"/>
      <c r="D32" s="337"/>
      <c r="E32" s="337"/>
      <c r="F32" s="337"/>
      <c r="G32" s="7">
        <v>25</v>
      </c>
      <c r="H32" s="57">
        <f>SUM(H12:H20)</f>
        <v>0</v>
      </c>
      <c r="I32" s="57">
        <f t="shared" ref="I32:Y32" si="6">SUM(I12:I20)</f>
        <v>0</v>
      </c>
      <c r="J32" s="57">
        <f t="shared" si="6"/>
        <v>0</v>
      </c>
      <c r="K32" s="57">
        <f t="shared" si="6"/>
        <v>0</v>
      </c>
      <c r="L32" s="57">
        <f t="shared" si="6"/>
        <v>0</v>
      </c>
      <c r="M32" s="57">
        <f t="shared" si="6"/>
        <v>0</v>
      </c>
      <c r="N32" s="57">
        <f t="shared" si="6"/>
        <v>100000</v>
      </c>
      <c r="O32" s="57">
        <f t="shared" si="6"/>
        <v>0</v>
      </c>
      <c r="P32" s="57">
        <f t="shared" si="6"/>
        <v>-400000</v>
      </c>
      <c r="Q32" s="57">
        <f t="shared" si="6"/>
        <v>0</v>
      </c>
      <c r="R32" s="57">
        <f t="shared" si="6"/>
        <v>0</v>
      </c>
      <c r="S32" s="57">
        <f t="shared" si="6"/>
        <v>0</v>
      </c>
      <c r="T32" s="57">
        <f t="shared" si="6"/>
        <v>300000</v>
      </c>
      <c r="U32" s="57">
        <f t="shared" si="6"/>
        <v>0</v>
      </c>
      <c r="V32" s="57">
        <f t="shared" si="6"/>
        <v>0</v>
      </c>
      <c r="W32" s="57">
        <f t="shared" si="6"/>
        <v>0</v>
      </c>
      <c r="X32" s="57">
        <f t="shared" si="6"/>
        <v>0</v>
      </c>
      <c r="Y32" s="57">
        <f t="shared" si="6"/>
        <v>0</v>
      </c>
    </row>
    <row r="33" spans="1:25" ht="31.5" customHeight="1" x14ac:dyDescent="0.25">
      <c r="A33" s="336" t="s">
        <v>486</v>
      </c>
      <c r="B33" s="337"/>
      <c r="C33" s="337"/>
      <c r="D33" s="337"/>
      <c r="E33" s="337"/>
      <c r="F33" s="337"/>
      <c r="G33" s="7">
        <v>26</v>
      </c>
      <c r="H33" s="57">
        <f>H11+H32</f>
        <v>0</v>
      </c>
      <c r="I33" s="57">
        <f t="shared" ref="I33:Y33" si="7">I11+I32</f>
        <v>0</v>
      </c>
      <c r="J33" s="57">
        <f t="shared" si="7"/>
        <v>0</v>
      </c>
      <c r="K33" s="57">
        <f t="shared" si="7"/>
        <v>0</v>
      </c>
      <c r="L33" s="57">
        <f t="shared" si="7"/>
        <v>0</v>
      </c>
      <c r="M33" s="57">
        <f t="shared" si="7"/>
        <v>0</v>
      </c>
      <c r="N33" s="57">
        <f t="shared" si="7"/>
        <v>100000</v>
      </c>
      <c r="O33" s="57">
        <f t="shared" si="7"/>
        <v>0</v>
      </c>
      <c r="P33" s="57">
        <f t="shared" si="7"/>
        <v>-400000</v>
      </c>
      <c r="Q33" s="57">
        <f t="shared" si="7"/>
        <v>0</v>
      </c>
      <c r="R33" s="57">
        <f t="shared" si="7"/>
        <v>0</v>
      </c>
      <c r="S33" s="57">
        <f t="shared" si="7"/>
        <v>0</v>
      </c>
      <c r="T33" s="57">
        <f t="shared" si="7"/>
        <v>300000</v>
      </c>
      <c r="U33" s="57">
        <f t="shared" si="7"/>
        <v>0</v>
      </c>
      <c r="V33" s="57">
        <f t="shared" si="7"/>
        <v>181800000</v>
      </c>
      <c r="W33" s="57">
        <f t="shared" si="7"/>
        <v>181800000</v>
      </c>
      <c r="X33" s="57">
        <f t="shared" si="7"/>
        <v>300000</v>
      </c>
      <c r="Y33" s="57">
        <f t="shared" si="7"/>
        <v>182100000</v>
      </c>
    </row>
    <row r="34" spans="1:25" ht="30.75" customHeight="1" x14ac:dyDescent="0.25">
      <c r="A34" s="338" t="s">
        <v>487</v>
      </c>
      <c r="B34" s="339"/>
      <c r="C34" s="339"/>
      <c r="D34" s="339"/>
      <c r="E34" s="339"/>
      <c r="F34" s="339"/>
      <c r="G34" s="8">
        <v>27</v>
      </c>
      <c r="H34" s="59">
        <f>SUM(H21:H29)</f>
        <v>0</v>
      </c>
      <c r="I34" s="59">
        <f t="shared" ref="I34:Y34" si="8">SUM(I21:I29)</f>
        <v>0</v>
      </c>
      <c r="J34" s="59">
        <f t="shared" si="8"/>
        <v>11200000</v>
      </c>
      <c r="K34" s="59">
        <f t="shared" si="8"/>
        <v>0</v>
      </c>
      <c r="L34" s="59">
        <f t="shared" si="8"/>
        <v>0</v>
      </c>
      <c r="M34" s="59">
        <f t="shared" si="8"/>
        <v>0</v>
      </c>
      <c r="N34" s="59">
        <f t="shared" si="8"/>
        <v>400000</v>
      </c>
      <c r="O34" s="59">
        <f t="shared" si="8"/>
        <v>0</v>
      </c>
      <c r="P34" s="59">
        <f t="shared" si="8"/>
        <v>0</v>
      </c>
      <c r="Q34" s="59">
        <f t="shared" si="8"/>
        <v>0</v>
      </c>
      <c r="R34" s="59">
        <f t="shared" si="8"/>
        <v>0</v>
      </c>
      <c r="S34" s="59">
        <f t="shared" si="8"/>
        <v>0</v>
      </c>
      <c r="T34" s="59">
        <f t="shared" si="8"/>
        <v>0</v>
      </c>
      <c r="U34" s="59">
        <f t="shared" si="8"/>
        <v>-251600000</v>
      </c>
      <c r="V34" s="59">
        <f t="shared" si="8"/>
        <v>0</v>
      </c>
      <c r="W34" s="59">
        <f t="shared" si="8"/>
        <v>-240000000</v>
      </c>
      <c r="X34" s="59">
        <f t="shared" si="8"/>
        <v>0</v>
      </c>
      <c r="Y34" s="59">
        <f t="shared" si="8"/>
        <v>-240000000</v>
      </c>
    </row>
    <row r="35" spans="1:25" x14ac:dyDescent="0.25">
      <c r="A35" s="334" t="s">
        <v>374</v>
      </c>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row>
    <row r="36" spans="1:25" x14ac:dyDescent="0.25">
      <c r="A36" s="332" t="s">
        <v>375</v>
      </c>
      <c r="B36" s="332"/>
      <c r="C36" s="332"/>
      <c r="D36" s="332"/>
      <c r="E36" s="332"/>
      <c r="F36" s="332"/>
      <c r="G36" s="6">
        <v>28</v>
      </c>
      <c r="H36" s="56">
        <v>1200000000</v>
      </c>
      <c r="I36" s="56">
        <v>0</v>
      </c>
      <c r="J36" s="56">
        <v>51100000</v>
      </c>
      <c r="K36" s="56">
        <v>0</v>
      </c>
      <c r="L36" s="56">
        <v>0</v>
      </c>
      <c r="M36" s="56">
        <v>0</v>
      </c>
      <c r="N36" s="56">
        <v>103800000</v>
      </c>
      <c r="O36" s="56">
        <v>0</v>
      </c>
      <c r="P36" s="56">
        <v>73500000</v>
      </c>
      <c r="Q36" s="56">
        <v>0</v>
      </c>
      <c r="R36" s="56">
        <v>0</v>
      </c>
      <c r="S36" s="56">
        <v>0</v>
      </c>
      <c r="T36" s="56">
        <v>104500000</v>
      </c>
      <c r="U36" s="56">
        <v>48300000</v>
      </c>
      <c r="V36" s="56">
        <v>0</v>
      </c>
      <c r="W36" s="57">
        <f>H36+I36+J36+K36-L36+M36+N36+O36+P36+Q36+R36+U36+V36+S36+T36</f>
        <v>1581200000</v>
      </c>
      <c r="X36" s="56">
        <v>3500000</v>
      </c>
      <c r="Y36" s="57">
        <f t="shared" ref="Y36:Y38" si="9">W36+X36</f>
        <v>1584700000</v>
      </c>
    </row>
    <row r="37" spans="1:25" x14ac:dyDescent="0.25">
      <c r="A37" s="314" t="s">
        <v>376</v>
      </c>
      <c r="B37" s="314"/>
      <c r="C37" s="314"/>
      <c r="D37" s="314"/>
      <c r="E37" s="314"/>
      <c r="F37" s="314"/>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14" t="s">
        <v>377</v>
      </c>
      <c r="B38" s="314"/>
      <c r="C38" s="314"/>
      <c r="D38" s="314"/>
      <c r="E38" s="314"/>
      <c r="F38" s="314"/>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15" t="s">
        <v>488</v>
      </c>
      <c r="B39" s="315"/>
      <c r="C39" s="315"/>
      <c r="D39" s="315"/>
      <c r="E39" s="315"/>
      <c r="F39" s="315"/>
      <c r="G39" s="7">
        <v>31</v>
      </c>
      <c r="H39" s="57">
        <f>H36+H37+H38</f>
        <v>1200000000</v>
      </c>
      <c r="I39" s="57">
        <f t="shared" ref="I39:Y39" si="11">I36+I37+I38</f>
        <v>0</v>
      </c>
      <c r="J39" s="57">
        <f t="shared" si="11"/>
        <v>51100000</v>
      </c>
      <c r="K39" s="57">
        <f t="shared" si="11"/>
        <v>0</v>
      </c>
      <c r="L39" s="57">
        <f t="shared" si="11"/>
        <v>0</v>
      </c>
      <c r="M39" s="57">
        <f t="shared" si="11"/>
        <v>0</v>
      </c>
      <c r="N39" s="57">
        <f t="shared" si="11"/>
        <v>103800000</v>
      </c>
      <c r="O39" s="57">
        <f t="shared" si="11"/>
        <v>0</v>
      </c>
      <c r="P39" s="57">
        <f t="shared" si="11"/>
        <v>73500000</v>
      </c>
      <c r="Q39" s="57">
        <f t="shared" si="11"/>
        <v>0</v>
      </c>
      <c r="R39" s="57">
        <f t="shared" si="11"/>
        <v>0</v>
      </c>
      <c r="S39" s="57">
        <f t="shared" si="11"/>
        <v>0</v>
      </c>
      <c r="T39" s="57">
        <f t="shared" si="11"/>
        <v>104500000</v>
      </c>
      <c r="U39" s="57">
        <f t="shared" si="11"/>
        <v>48300000</v>
      </c>
      <c r="V39" s="57">
        <f t="shared" si="11"/>
        <v>0</v>
      </c>
      <c r="W39" s="57">
        <f t="shared" si="11"/>
        <v>1581200000</v>
      </c>
      <c r="X39" s="57">
        <f t="shared" si="11"/>
        <v>3500000</v>
      </c>
      <c r="Y39" s="57">
        <f t="shared" si="11"/>
        <v>1584700000</v>
      </c>
    </row>
    <row r="40" spans="1:25" x14ac:dyDescent="0.25">
      <c r="A40" s="314" t="s">
        <v>378</v>
      </c>
      <c r="B40" s="314"/>
      <c r="C40" s="314"/>
      <c r="D40" s="314"/>
      <c r="E40" s="314"/>
      <c r="F40" s="314"/>
      <c r="G40" s="6">
        <v>32</v>
      </c>
      <c r="H40" s="58">
        <v>0</v>
      </c>
      <c r="I40" s="58">
        <v>0</v>
      </c>
      <c r="J40" s="58">
        <v>0</v>
      </c>
      <c r="K40" s="58">
        <v>0</v>
      </c>
      <c r="L40" s="58">
        <v>0</v>
      </c>
      <c r="M40" s="58">
        <v>0</v>
      </c>
      <c r="N40" s="58">
        <v>0</v>
      </c>
      <c r="O40" s="58">
        <v>0</v>
      </c>
      <c r="P40" s="58">
        <v>0</v>
      </c>
      <c r="Q40" s="58">
        <v>0</v>
      </c>
      <c r="R40" s="58">
        <v>0</v>
      </c>
      <c r="S40" s="56">
        <v>0</v>
      </c>
      <c r="T40" s="56">
        <v>0</v>
      </c>
      <c r="U40" s="58">
        <v>0</v>
      </c>
      <c r="V40" s="56">
        <v>179000000</v>
      </c>
      <c r="W40" s="57">
        <f t="shared" ref="W40:W58" si="12">H40+I40+J40+K40-L40+M40+N40+O40+P40+Q40+R40+U40+V40+S40+T40</f>
        <v>179000000</v>
      </c>
      <c r="X40" s="56">
        <v>200000</v>
      </c>
      <c r="Y40" s="57">
        <f t="shared" ref="Y40:Y58" si="13">W40+X40</f>
        <v>179200000</v>
      </c>
    </row>
    <row r="41" spans="1:25" x14ac:dyDescent="0.25">
      <c r="A41" s="314" t="s">
        <v>379</v>
      </c>
      <c r="B41" s="314"/>
      <c r="C41" s="314"/>
      <c r="D41" s="314"/>
      <c r="E41" s="314"/>
      <c r="F41" s="314"/>
      <c r="G41" s="6">
        <v>33</v>
      </c>
      <c r="H41" s="58">
        <v>0</v>
      </c>
      <c r="I41" s="58">
        <v>0</v>
      </c>
      <c r="J41" s="58">
        <v>0</v>
      </c>
      <c r="K41" s="58">
        <v>0</v>
      </c>
      <c r="L41" s="58">
        <v>0</v>
      </c>
      <c r="M41" s="58">
        <v>0</v>
      </c>
      <c r="N41" s="56">
        <v>0</v>
      </c>
      <c r="O41" s="58">
        <v>0</v>
      </c>
      <c r="P41" s="58">
        <v>0</v>
      </c>
      <c r="Q41" s="58">
        <v>0</v>
      </c>
      <c r="R41" s="58">
        <v>0</v>
      </c>
      <c r="S41" s="56">
        <v>0</v>
      </c>
      <c r="T41" s="56">
        <v>-1900000</v>
      </c>
      <c r="U41" s="58">
        <v>0</v>
      </c>
      <c r="V41" s="58">
        <v>0</v>
      </c>
      <c r="W41" s="57">
        <f t="shared" si="12"/>
        <v>-1900000</v>
      </c>
      <c r="X41" s="56">
        <v>0</v>
      </c>
      <c r="Y41" s="57">
        <f t="shared" si="13"/>
        <v>-1900000</v>
      </c>
    </row>
    <row r="42" spans="1:25" ht="27" customHeight="1" x14ac:dyDescent="0.25">
      <c r="A42" s="314" t="s">
        <v>380</v>
      </c>
      <c r="B42" s="314"/>
      <c r="C42" s="314"/>
      <c r="D42" s="314"/>
      <c r="E42" s="314"/>
      <c r="F42" s="314"/>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14" t="s">
        <v>476</v>
      </c>
      <c r="B43" s="314"/>
      <c r="C43" s="314"/>
      <c r="D43" s="314"/>
      <c r="E43" s="314"/>
      <c r="F43" s="314"/>
      <c r="G43" s="6">
        <v>35</v>
      </c>
      <c r="H43" s="58">
        <v>0</v>
      </c>
      <c r="I43" s="58">
        <v>0</v>
      </c>
      <c r="J43" s="58">
        <v>0</v>
      </c>
      <c r="K43" s="58">
        <v>0</v>
      </c>
      <c r="L43" s="58">
        <v>0</v>
      </c>
      <c r="M43" s="58">
        <v>0</v>
      </c>
      <c r="N43" s="58">
        <v>0</v>
      </c>
      <c r="O43" s="58">
        <v>0</v>
      </c>
      <c r="P43" s="56">
        <v>-4400000</v>
      </c>
      <c r="Q43" s="58">
        <v>0</v>
      </c>
      <c r="R43" s="58">
        <v>0</v>
      </c>
      <c r="S43" s="56">
        <v>0</v>
      </c>
      <c r="T43" s="56">
        <v>0</v>
      </c>
      <c r="U43" s="56">
        <v>0</v>
      </c>
      <c r="V43" s="56">
        <v>0</v>
      </c>
      <c r="W43" s="57">
        <f t="shared" si="12"/>
        <v>-4400000</v>
      </c>
      <c r="X43" s="56">
        <v>0</v>
      </c>
      <c r="Y43" s="57">
        <f t="shared" si="13"/>
        <v>-4400000</v>
      </c>
    </row>
    <row r="44" spans="1:25" ht="21" customHeight="1" x14ac:dyDescent="0.25">
      <c r="A44" s="314" t="s">
        <v>489</v>
      </c>
      <c r="B44" s="314"/>
      <c r="C44" s="314"/>
      <c r="D44" s="314"/>
      <c r="E44" s="314"/>
      <c r="F44" s="314"/>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14" t="s">
        <v>381</v>
      </c>
      <c r="B45" s="314"/>
      <c r="C45" s="314"/>
      <c r="D45" s="314"/>
      <c r="E45" s="314"/>
      <c r="F45" s="314"/>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14" t="s">
        <v>382</v>
      </c>
      <c r="B46" s="314"/>
      <c r="C46" s="314"/>
      <c r="D46" s="314"/>
      <c r="E46" s="314"/>
      <c r="F46" s="314"/>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14" t="s">
        <v>383</v>
      </c>
      <c r="B47" s="314"/>
      <c r="C47" s="314"/>
      <c r="D47" s="314"/>
      <c r="E47" s="314"/>
      <c r="F47" s="314"/>
      <c r="G47" s="6">
        <v>39</v>
      </c>
      <c r="H47" s="58">
        <v>0</v>
      </c>
      <c r="I47" s="58">
        <v>0</v>
      </c>
      <c r="J47" s="58">
        <v>0</v>
      </c>
      <c r="K47" s="58">
        <v>0</v>
      </c>
      <c r="L47" s="58">
        <v>0</v>
      </c>
      <c r="M47" s="58">
        <v>0</v>
      </c>
      <c r="N47" s="56">
        <v>-100000</v>
      </c>
      <c r="O47" s="56">
        <v>0</v>
      </c>
      <c r="P47" s="56">
        <v>0</v>
      </c>
      <c r="Q47" s="56">
        <v>0</v>
      </c>
      <c r="R47" s="56">
        <v>0</v>
      </c>
      <c r="S47" s="56">
        <v>0</v>
      </c>
      <c r="T47" s="56">
        <v>0</v>
      </c>
      <c r="U47" s="56">
        <v>0</v>
      </c>
      <c r="V47" s="56">
        <v>0</v>
      </c>
      <c r="W47" s="57">
        <f t="shared" si="12"/>
        <v>-100000</v>
      </c>
      <c r="X47" s="56">
        <v>0</v>
      </c>
      <c r="Y47" s="57">
        <f t="shared" si="13"/>
        <v>-100000</v>
      </c>
    </row>
    <row r="48" spans="1:25" x14ac:dyDescent="0.25">
      <c r="A48" s="314" t="s">
        <v>384</v>
      </c>
      <c r="B48" s="314"/>
      <c r="C48" s="314"/>
      <c r="D48" s="314"/>
      <c r="E48" s="314"/>
      <c r="F48" s="314"/>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314" t="s">
        <v>385</v>
      </c>
      <c r="B49" s="314"/>
      <c r="C49" s="314"/>
      <c r="D49" s="314"/>
      <c r="E49" s="314"/>
      <c r="F49" s="314"/>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314" t="s">
        <v>477</v>
      </c>
      <c r="B50" s="314"/>
      <c r="C50" s="314"/>
      <c r="D50" s="314"/>
      <c r="E50" s="314"/>
      <c r="F50" s="314"/>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14" t="s">
        <v>478</v>
      </c>
      <c r="B51" s="314"/>
      <c r="C51" s="314"/>
      <c r="D51" s="314"/>
      <c r="E51" s="314"/>
      <c r="F51" s="314"/>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14" t="s">
        <v>479</v>
      </c>
      <c r="B52" s="314"/>
      <c r="C52" s="314"/>
      <c r="D52" s="314"/>
      <c r="E52" s="314"/>
      <c r="F52" s="314"/>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14" t="s">
        <v>490</v>
      </c>
      <c r="B53" s="314"/>
      <c r="C53" s="314"/>
      <c r="D53" s="314"/>
      <c r="E53" s="314"/>
      <c r="F53" s="314"/>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314" t="s">
        <v>480</v>
      </c>
      <c r="B54" s="314"/>
      <c r="C54" s="314"/>
      <c r="D54" s="314"/>
      <c r="E54" s="314"/>
      <c r="F54" s="314"/>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314" t="s">
        <v>481</v>
      </c>
      <c r="B55" s="314"/>
      <c r="C55" s="314"/>
      <c r="D55" s="314"/>
      <c r="E55" s="314"/>
      <c r="F55" s="314"/>
      <c r="G55" s="6">
        <v>47</v>
      </c>
      <c r="H55" s="56">
        <v>0</v>
      </c>
      <c r="I55" s="56">
        <v>0</v>
      </c>
      <c r="J55" s="56">
        <v>0</v>
      </c>
      <c r="K55" s="56">
        <v>0</v>
      </c>
      <c r="L55" s="56">
        <v>0</v>
      </c>
      <c r="M55" s="56">
        <v>0</v>
      </c>
      <c r="N55" s="56">
        <v>0</v>
      </c>
      <c r="O55" s="56">
        <v>0</v>
      </c>
      <c r="P55" s="56">
        <v>0</v>
      </c>
      <c r="Q55" s="56">
        <v>0</v>
      </c>
      <c r="R55" s="56">
        <v>0</v>
      </c>
      <c r="S55" s="56">
        <v>0</v>
      </c>
      <c r="T55" s="56">
        <v>0</v>
      </c>
      <c r="U55" s="56">
        <v>-120000000</v>
      </c>
      <c r="V55" s="56">
        <v>0</v>
      </c>
      <c r="W55" s="57">
        <f t="shared" si="12"/>
        <v>-120000000</v>
      </c>
      <c r="X55" s="56">
        <v>0</v>
      </c>
      <c r="Y55" s="57">
        <f t="shared" si="13"/>
        <v>-120000000</v>
      </c>
    </row>
    <row r="56" spans="1:25" x14ac:dyDescent="0.25">
      <c r="A56" s="314" t="s">
        <v>482</v>
      </c>
      <c r="B56" s="314"/>
      <c r="C56" s="314"/>
      <c r="D56" s="314"/>
      <c r="E56" s="314"/>
      <c r="F56" s="314"/>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314" t="s">
        <v>491</v>
      </c>
      <c r="B57" s="314"/>
      <c r="C57" s="314"/>
      <c r="D57" s="314"/>
      <c r="E57" s="314"/>
      <c r="F57" s="314"/>
      <c r="G57" s="6">
        <v>49</v>
      </c>
      <c r="H57" s="56">
        <v>0</v>
      </c>
      <c r="I57" s="56">
        <v>0</v>
      </c>
      <c r="J57" s="56">
        <v>7800000</v>
      </c>
      <c r="K57" s="56">
        <v>0</v>
      </c>
      <c r="L57" s="56">
        <v>0</v>
      </c>
      <c r="M57" s="56">
        <v>0</v>
      </c>
      <c r="N57" s="56">
        <v>300000</v>
      </c>
      <c r="O57" s="56">
        <v>0</v>
      </c>
      <c r="P57" s="56">
        <v>0</v>
      </c>
      <c r="Q57" s="56">
        <v>0</v>
      </c>
      <c r="R57" s="56">
        <v>0</v>
      </c>
      <c r="S57" s="56">
        <v>0</v>
      </c>
      <c r="T57" s="56">
        <v>0</v>
      </c>
      <c r="U57" s="56">
        <v>-8100000</v>
      </c>
      <c r="V57" s="56">
        <v>0</v>
      </c>
      <c r="W57" s="57">
        <f t="shared" si="12"/>
        <v>0</v>
      </c>
      <c r="X57" s="56">
        <v>0</v>
      </c>
      <c r="Y57" s="57">
        <f t="shared" si="13"/>
        <v>0</v>
      </c>
    </row>
    <row r="58" spans="1:25" x14ac:dyDescent="0.25">
      <c r="A58" s="314" t="s">
        <v>484</v>
      </c>
      <c r="B58" s="314"/>
      <c r="C58" s="314"/>
      <c r="D58" s="314"/>
      <c r="E58" s="314"/>
      <c r="F58" s="314"/>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5">
      <c r="A59" s="333" t="s">
        <v>492</v>
      </c>
      <c r="B59" s="333"/>
      <c r="C59" s="333"/>
      <c r="D59" s="333"/>
      <c r="E59" s="333"/>
      <c r="F59" s="333"/>
      <c r="G59" s="8">
        <v>51</v>
      </c>
      <c r="H59" s="59">
        <f t="shared" ref="H59:T59" si="14">SUM(H39:H58)</f>
        <v>1200000000</v>
      </c>
      <c r="I59" s="59">
        <f t="shared" si="14"/>
        <v>0</v>
      </c>
      <c r="J59" s="59">
        <f t="shared" si="14"/>
        <v>58900000</v>
      </c>
      <c r="K59" s="59">
        <f t="shared" si="14"/>
        <v>0</v>
      </c>
      <c r="L59" s="59">
        <f t="shared" si="14"/>
        <v>0</v>
      </c>
      <c r="M59" s="59">
        <f t="shared" si="14"/>
        <v>0</v>
      </c>
      <c r="N59" s="59">
        <f t="shared" si="14"/>
        <v>104000000</v>
      </c>
      <c r="O59" s="59">
        <f t="shared" si="14"/>
        <v>0</v>
      </c>
      <c r="P59" s="59">
        <f t="shared" si="14"/>
        <v>69100000</v>
      </c>
      <c r="Q59" s="59">
        <f t="shared" si="14"/>
        <v>0</v>
      </c>
      <c r="R59" s="59">
        <f t="shared" si="14"/>
        <v>0</v>
      </c>
      <c r="S59" s="59">
        <f t="shared" si="14"/>
        <v>0</v>
      </c>
      <c r="T59" s="59">
        <f t="shared" si="14"/>
        <v>102600000</v>
      </c>
      <c r="U59" s="59">
        <f>SUM(U39:U58)</f>
        <v>-79800000</v>
      </c>
      <c r="V59" s="59">
        <f>SUM(V39:V58)</f>
        <v>179000000</v>
      </c>
      <c r="W59" s="59">
        <f>SUM(W39:W58)</f>
        <v>1633800000</v>
      </c>
      <c r="X59" s="59">
        <f>SUM(X39:X58)</f>
        <v>3700000</v>
      </c>
      <c r="Y59" s="59">
        <f>SUM(Y39:Y58)</f>
        <v>1637500000</v>
      </c>
    </row>
    <row r="60" spans="1:25" x14ac:dyDescent="0.25">
      <c r="A60" s="334" t="s">
        <v>386</v>
      </c>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row>
    <row r="61" spans="1:25" ht="31.5" customHeight="1" x14ac:dyDescent="0.25">
      <c r="A61" s="336" t="s">
        <v>494</v>
      </c>
      <c r="B61" s="337"/>
      <c r="C61" s="337"/>
      <c r="D61" s="337"/>
      <c r="E61" s="337"/>
      <c r="F61" s="337"/>
      <c r="G61" s="7">
        <v>52</v>
      </c>
      <c r="H61" s="57">
        <f t="shared" ref="H61:T61" si="15">SUM(H41:H49)</f>
        <v>0</v>
      </c>
      <c r="I61" s="57">
        <f t="shared" si="15"/>
        <v>0</v>
      </c>
      <c r="J61" s="57">
        <f t="shared" si="15"/>
        <v>0</v>
      </c>
      <c r="K61" s="57">
        <f t="shared" si="15"/>
        <v>0</v>
      </c>
      <c r="L61" s="57">
        <f t="shared" si="15"/>
        <v>0</v>
      </c>
      <c r="M61" s="57">
        <f t="shared" si="15"/>
        <v>0</v>
      </c>
      <c r="N61" s="57">
        <f t="shared" si="15"/>
        <v>-100000</v>
      </c>
      <c r="O61" s="57">
        <f t="shared" si="15"/>
        <v>0</v>
      </c>
      <c r="P61" s="57">
        <f t="shared" si="15"/>
        <v>-4400000</v>
      </c>
      <c r="Q61" s="57">
        <f t="shared" si="15"/>
        <v>0</v>
      </c>
      <c r="R61" s="57">
        <f t="shared" si="15"/>
        <v>0</v>
      </c>
      <c r="S61" s="57">
        <f t="shared" si="15"/>
        <v>0</v>
      </c>
      <c r="T61" s="57">
        <f t="shared" si="15"/>
        <v>-1900000</v>
      </c>
      <c r="U61" s="57">
        <f>SUM(U41:U49)</f>
        <v>0</v>
      </c>
      <c r="V61" s="57">
        <f>SUM(V41:V49)</f>
        <v>0</v>
      </c>
      <c r="W61" s="57">
        <f>SUM(W41:W49)</f>
        <v>-6400000</v>
      </c>
      <c r="X61" s="57">
        <f>SUM(X41:X49)</f>
        <v>0</v>
      </c>
      <c r="Y61" s="57">
        <f>SUM(Y41:Y49)</f>
        <v>-6400000</v>
      </c>
    </row>
    <row r="62" spans="1:25" ht="27.75" customHeight="1" x14ac:dyDescent="0.25">
      <c r="A62" s="336" t="s">
        <v>495</v>
      </c>
      <c r="B62" s="337"/>
      <c r="C62" s="337"/>
      <c r="D62" s="337"/>
      <c r="E62" s="337"/>
      <c r="F62" s="337"/>
      <c r="G62" s="7">
        <v>53</v>
      </c>
      <c r="H62" s="57">
        <f t="shared" ref="H62:T62" si="16">H40+H61</f>
        <v>0</v>
      </c>
      <c r="I62" s="57">
        <f t="shared" si="16"/>
        <v>0</v>
      </c>
      <c r="J62" s="57">
        <f t="shared" si="16"/>
        <v>0</v>
      </c>
      <c r="K62" s="57">
        <f t="shared" si="16"/>
        <v>0</v>
      </c>
      <c r="L62" s="57">
        <f t="shared" si="16"/>
        <v>0</v>
      </c>
      <c r="M62" s="57">
        <f t="shared" si="16"/>
        <v>0</v>
      </c>
      <c r="N62" s="57">
        <f t="shared" si="16"/>
        <v>-100000</v>
      </c>
      <c r="O62" s="57">
        <f t="shared" si="16"/>
        <v>0</v>
      </c>
      <c r="P62" s="57">
        <f t="shared" si="16"/>
        <v>-4400000</v>
      </c>
      <c r="Q62" s="57">
        <f t="shared" si="16"/>
        <v>0</v>
      </c>
      <c r="R62" s="57">
        <f t="shared" si="16"/>
        <v>0</v>
      </c>
      <c r="S62" s="57">
        <f t="shared" si="16"/>
        <v>0</v>
      </c>
      <c r="T62" s="57">
        <f t="shared" si="16"/>
        <v>-1900000</v>
      </c>
      <c r="U62" s="57">
        <f>U40+U61</f>
        <v>0</v>
      </c>
      <c r="V62" s="57">
        <f>V40+V61</f>
        <v>179000000</v>
      </c>
      <c r="W62" s="57">
        <f>W40+W61</f>
        <v>172600000</v>
      </c>
      <c r="X62" s="57">
        <f>X40+X61</f>
        <v>200000</v>
      </c>
      <c r="Y62" s="57">
        <f>Y40+Y61</f>
        <v>172800000</v>
      </c>
    </row>
    <row r="63" spans="1:25" ht="29.25" customHeight="1" x14ac:dyDescent="0.25">
      <c r="A63" s="338" t="s">
        <v>493</v>
      </c>
      <c r="B63" s="339"/>
      <c r="C63" s="339"/>
      <c r="D63" s="339"/>
      <c r="E63" s="339"/>
      <c r="F63" s="339"/>
      <c r="G63" s="8">
        <v>54</v>
      </c>
      <c r="H63" s="59">
        <f t="shared" ref="H63:T63" si="17">SUM(H50:H58)</f>
        <v>0</v>
      </c>
      <c r="I63" s="59">
        <f t="shared" si="17"/>
        <v>0</v>
      </c>
      <c r="J63" s="59">
        <f t="shared" si="17"/>
        <v>7800000</v>
      </c>
      <c r="K63" s="59">
        <f t="shared" si="17"/>
        <v>0</v>
      </c>
      <c r="L63" s="59">
        <f t="shared" si="17"/>
        <v>0</v>
      </c>
      <c r="M63" s="59">
        <f t="shared" si="17"/>
        <v>0</v>
      </c>
      <c r="N63" s="59">
        <f t="shared" si="17"/>
        <v>300000</v>
      </c>
      <c r="O63" s="59">
        <f t="shared" si="17"/>
        <v>0</v>
      </c>
      <c r="P63" s="59">
        <f t="shared" si="17"/>
        <v>0</v>
      </c>
      <c r="Q63" s="59">
        <f t="shared" si="17"/>
        <v>0</v>
      </c>
      <c r="R63" s="59">
        <f t="shared" si="17"/>
        <v>0</v>
      </c>
      <c r="S63" s="59">
        <f t="shared" si="17"/>
        <v>0</v>
      </c>
      <c r="T63" s="59">
        <f t="shared" si="17"/>
        <v>0</v>
      </c>
      <c r="U63" s="59">
        <f>SUM(U50:U58)</f>
        <v>-128100000</v>
      </c>
      <c r="V63" s="59">
        <f>SUM(V50:V58)</f>
        <v>0</v>
      </c>
      <c r="W63" s="59">
        <f>SUM(W50:W58)</f>
        <v>-120000000</v>
      </c>
      <c r="X63" s="59">
        <f>SUM(X50:X58)</f>
        <v>0</v>
      </c>
      <c r="Y63" s="59">
        <f>SUM(Y50:Y58)</f>
        <v>-120000000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2"/>
  <sheetViews>
    <sheetView topLeftCell="A79" zoomScale="91" zoomScaleNormal="91" workbookViewId="0">
      <selection activeCell="A97" sqref="A97"/>
    </sheetView>
  </sheetViews>
  <sheetFormatPr defaultRowHeight="12.5" x14ac:dyDescent="0.25"/>
  <cols>
    <col min="1" max="1" width="255.7265625" style="130" customWidth="1"/>
  </cols>
  <sheetData>
    <row r="1" spans="1:1" x14ac:dyDescent="0.25">
      <c r="A1" s="123" t="s">
        <v>573</v>
      </c>
    </row>
    <row r="2" spans="1:1" x14ac:dyDescent="0.25">
      <c r="A2" s="123" t="s">
        <v>574</v>
      </c>
    </row>
    <row r="3" spans="1:1" x14ac:dyDescent="0.25">
      <c r="A3" s="123" t="s">
        <v>575</v>
      </c>
    </row>
    <row r="4" spans="1:1" x14ac:dyDescent="0.25">
      <c r="A4" s="123" t="s">
        <v>576</v>
      </c>
    </row>
    <row r="5" spans="1:1" x14ac:dyDescent="0.25">
      <c r="A5" s="123" t="s">
        <v>616</v>
      </c>
    </row>
    <row r="6" spans="1:1" x14ac:dyDescent="0.25">
      <c r="A6" s="123"/>
    </row>
    <row r="7" spans="1:1" x14ac:dyDescent="0.25">
      <c r="A7" s="123" t="s">
        <v>577</v>
      </c>
    </row>
    <row r="8" spans="1:1" x14ac:dyDescent="0.25">
      <c r="A8" s="123"/>
    </row>
    <row r="9" spans="1:1" x14ac:dyDescent="0.25">
      <c r="A9" s="123" t="s">
        <v>578</v>
      </c>
    </row>
    <row r="10" spans="1:1" x14ac:dyDescent="0.25">
      <c r="A10" s="123" t="s">
        <v>579</v>
      </c>
    </row>
    <row r="11" spans="1:1" x14ac:dyDescent="0.25">
      <c r="A11" s="124" t="s">
        <v>580</v>
      </c>
    </row>
    <row r="12" spans="1:1" x14ac:dyDescent="0.25">
      <c r="A12" s="124" t="s">
        <v>581</v>
      </c>
    </row>
    <row r="13" spans="1:1" x14ac:dyDescent="0.25">
      <c r="A13" s="124" t="s">
        <v>582</v>
      </c>
    </row>
    <row r="14" spans="1:1" x14ac:dyDescent="0.25">
      <c r="A14" s="124" t="s">
        <v>583</v>
      </c>
    </row>
    <row r="15" spans="1:1" x14ac:dyDescent="0.25">
      <c r="A15" s="124"/>
    </row>
    <row r="16" spans="1:1" s="126" customFormat="1" ht="13" x14ac:dyDescent="0.3">
      <c r="A16" s="125" t="s">
        <v>584</v>
      </c>
    </row>
    <row r="17" spans="1:1" x14ac:dyDescent="0.25">
      <c r="A17" s="124" t="s">
        <v>585</v>
      </c>
    </row>
    <row r="18" spans="1:1" x14ac:dyDescent="0.25">
      <c r="A18" s="124" t="s">
        <v>586</v>
      </c>
    </row>
    <row r="19" spans="1:1" x14ac:dyDescent="0.25">
      <c r="A19" s="124" t="s">
        <v>587</v>
      </c>
    </row>
    <row r="20" spans="1:1" x14ac:dyDescent="0.25">
      <c r="A20" s="124" t="s">
        <v>588</v>
      </c>
    </row>
    <row r="21" spans="1:1" x14ac:dyDescent="0.25">
      <c r="A21" s="124" t="s">
        <v>589</v>
      </c>
    </row>
    <row r="22" spans="1:1" x14ac:dyDescent="0.25">
      <c r="A22" s="124" t="s">
        <v>576</v>
      </c>
    </row>
    <row r="23" spans="1:1" s="126" customFormat="1" ht="13" x14ac:dyDescent="0.3">
      <c r="A23" s="125" t="s">
        <v>590</v>
      </c>
    </row>
    <row r="24" spans="1:1" x14ac:dyDescent="0.25">
      <c r="A24" s="124" t="s">
        <v>591</v>
      </c>
    </row>
    <row r="25" spans="1:1" x14ac:dyDescent="0.25">
      <c r="A25" s="124" t="s">
        <v>630</v>
      </c>
    </row>
    <row r="26" spans="1:1" ht="24" x14ac:dyDescent="0.25">
      <c r="A26" s="125" t="s">
        <v>592</v>
      </c>
    </row>
    <row r="27" spans="1:1" ht="24" x14ac:dyDescent="0.25">
      <c r="A27" s="124" t="s">
        <v>617</v>
      </c>
    </row>
    <row r="28" spans="1:1" s="126" customFormat="1" ht="13" x14ac:dyDescent="0.3">
      <c r="A28" s="125" t="s">
        <v>593</v>
      </c>
    </row>
    <row r="29" spans="1:1" ht="24" x14ac:dyDescent="0.25">
      <c r="A29" s="124" t="s">
        <v>618</v>
      </c>
    </row>
    <row r="30" spans="1:1" s="126" customFormat="1" ht="13" x14ac:dyDescent="0.3">
      <c r="A30" s="125" t="s">
        <v>594</v>
      </c>
    </row>
    <row r="31" spans="1:1" x14ac:dyDescent="0.25">
      <c r="A31" s="124" t="s">
        <v>595</v>
      </c>
    </row>
    <row r="32" spans="1:1" s="126" customFormat="1" ht="13" x14ac:dyDescent="0.3">
      <c r="A32" s="125" t="s">
        <v>596</v>
      </c>
    </row>
    <row r="33" spans="1:1" x14ac:dyDescent="0.25">
      <c r="A33" s="124" t="s">
        <v>631</v>
      </c>
    </row>
    <row r="34" spans="1:1" s="126" customFormat="1" ht="24" x14ac:dyDescent="0.3">
      <c r="A34" s="125" t="s">
        <v>597</v>
      </c>
    </row>
    <row r="35" spans="1:1" x14ac:dyDescent="0.25">
      <c r="A35" s="124" t="s">
        <v>619</v>
      </c>
    </row>
    <row r="36" spans="1:1" x14ac:dyDescent="0.25">
      <c r="A36" s="124" t="s">
        <v>620</v>
      </c>
    </row>
    <row r="37" spans="1:1" s="126" customFormat="1" ht="13" x14ac:dyDescent="0.3">
      <c r="A37" s="125" t="s">
        <v>598</v>
      </c>
    </row>
    <row r="38" spans="1:1" x14ac:dyDescent="0.25">
      <c r="A38" s="124" t="s">
        <v>629</v>
      </c>
    </row>
    <row r="39" spans="1:1" x14ac:dyDescent="0.25">
      <c r="A39" s="124" t="s">
        <v>599</v>
      </c>
    </row>
    <row r="40" spans="1:1" x14ac:dyDescent="0.25">
      <c r="A40" s="124"/>
    </row>
    <row r="41" spans="1:1" s="126" customFormat="1" ht="33" customHeight="1" x14ac:dyDescent="0.3">
      <c r="A41" s="125" t="s">
        <v>600</v>
      </c>
    </row>
    <row r="42" spans="1:1" x14ac:dyDescent="0.25">
      <c r="A42" s="124" t="s">
        <v>621</v>
      </c>
    </row>
    <row r="43" spans="1:1" x14ac:dyDescent="0.25">
      <c r="A43" s="127"/>
    </row>
    <row r="44" spans="1:1" x14ac:dyDescent="0.25">
      <c r="A44" s="124"/>
    </row>
    <row r="45" spans="1:1" x14ac:dyDescent="0.25">
      <c r="A45" s="123"/>
    </row>
    <row r="46" spans="1:1" x14ac:dyDescent="0.25">
      <c r="A46" s="124"/>
    </row>
    <row r="47" spans="1:1" x14ac:dyDescent="0.25">
      <c r="A47" s="124"/>
    </row>
    <row r="54" spans="1:1" s="126" customFormat="1" ht="13" x14ac:dyDescent="0.3">
      <c r="A54" s="125" t="s">
        <v>601</v>
      </c>
    </row>
    <row r="55" spans="1:1" x14ac:dyDescent="0.25">
      <c r="A55" s="124" t="s">
        <v>622</v>
      </c>
    </row>
    <row r="56" spans="1:1" x14ac:dyDescent="0.25">
      <c r="A56" s="124" t="s">
        <v>602</v>
      </c>
    </row>
    <row r="57" spans="1:1" s="126" customFormat="1" ht="13" x14ac:dyDescent="0.3">
      <c r="A57" s="125" t="s">
        <v>603</v>
      </c>
    </row>
    <row r="58" spans="1:1" x14ac:dyDescent="0.25">
      <c r="A58" s="124" t="s">
        <v>604</v>
      </c>
    </row>
    <row r="59" spans="1:1" s="126" customFormat="1" ht="13" x14ac:dyDescent="0.3">
      <c r="A59" s="125" t="s">
        <v>605</v>
      </c>
    </row>
    <row r="60" spans="1:1" x14ac:dyDescent="0.25">
      <c r="A60" s="124" t="s">
        <v>606</v>
      </c>
    </row>
    <row r="64" spans="1:1" x14ac:dyDescent="0.25">
      <c r="A64" s="124"/>
    </row>
    <row r="65" spans="1:1" x14ac:dyDescent="0.25">
      <c r="A65" s="124"/>
    </row>
    <row r="66" spans="1:1" x14ac:dyDescent="0.25">
      <c r="A66" s="124"/>
    </row>
    <row r="67" spans="1:1" x14ac:dyDescent="0.25">
      <c r="A67" s="124"/>
    </row>
    <row r="68" spans="1:1" x14ac:dyDescent="0.25">
      <c r="A68" s="124"/>
    </row>
    <row r="69" spans="1:1" x14ac:dyDescent="0.25">
      <c r="A69" s="124"/>
    </row>
    <row r="70" spans="1:1" x14ac:dyDescent="0.25">
      <c r="A70" s="124"/>
    </row>
    <row r="93" spans="1:1" s="126" customFormat="1" ht="13" x14ac:dyDescent="0.3">
      <c r="A93" s="125" t="s">
        <v>607</v>
      </c>
    </row>
    <row r="94" spans="1:1" x14ac:dyDescent="0.25">
      <c r="A94" s="124" t="s">
        <v>608</v>
      </c>
    </row>
    <row r="95" spans="1:1" s="126" customFormat="1" ht="13" x14ac:dyDescent="0.3">
      <c r="A95" s="125" t="s">
        <v>609</v>
      </c>
    </row>
    <row r="96" spans="1:1" x14ac:dyDescent="0.25">
      <c r="A96" s="124" t="s">
        <v>604</v>
      </c>
    </row>
    <row r="97" spans="1:1" s="126" customFormat="1" ht="13" x14ac:dyDescent="0.3">
      <c r="A97" s="125" t="s">
        <v>610</v>
      </c>
    </row>
    <row r="98" spans="1:1" x14ac:dyDescent="0.25">
      <c r="A98" s="128" t="s">
        <v>611</v>
      </c>
    </row>
    <row r="99" spans="1:1" s="126" customFormat="1" ht="24" x14ac:dyDescent="0.3">
      <c r="A99" s="125" t="s">
        <v>612</v>
      </c>
    </row>
    <row r="100" spans="1:1" x14ac:dyDescent="0.25">
      <c r="A100" s="124" t="s">
        <v>604</v>
      </c>
    </row>
    <row r="101" spans="1:1" s="126" customFormat="1" ht="13" x14ac:dyDescent="0.3">
      <c r="A101" s="125" t="s">
        <v>613</v>
      </c>
    </row>
    <row r="102" spans="1:1" ht="24" x14ac:dyDescent="0.25">
      <c r="A102" s="124" t="s">
        <v>632</v>
      </c>
    </row>
    <row r="103" spans="1:1" x14ac:dyDescent="0.25">
      <c r="A103" s="125"/>
    </row>
    <row r="104" spans="1:1" x14ac:dyDescent="0.25">
      <c r="A104" s="341" t="s">
        <v>614</v>
      </c>
    </row>
    <row r="105" spans="1:1" x14ac:dyDescent="0.25">
      <c r="A105" s="341" t="s">
        <v>615</v>
      </c>
    </row>
    <row r="106" spans="1:1" x14ac:dyDescent="0.25">
      <c r="A106" s="129" t="s">
        <v>623</v>
      </c>
    </row>
    <row r="107" spans="1:1" x14ac:dyDescent="0.25">
      <c r="A107" s="129" t="s">
        <v>624</v>
      </c>
    </row>
    <row r="108" spans="1:1" x14ac:dyDescent="0.25">
      <c r="A108" s="129" t="s">
        <v>625</v>
      </c>
    </row>
    <row r="109" spans="1:1" x14ac:dyDescent="0.25">
      <c r="A109" s="129" t="s">
        <v>626</v>
      </c>
    </row>
    <row r="110" spans="1:1" x14ac:dyDescent="0.25">
      <c r="A110" s="129" t="s">
        <v>627</v>
      </c>
    </row>
    <row r="111" spans="1:1" x14ac:dyDescent="0.25">
      <c r="A111" s="129" t="s">
        <v>628</v>
      </c>
    </row>
    <row r="112" spans="1:1" x14ac:dyDescent="0.25">
      <c r="A112" s="129"/>
    </row>
  </sheetData>
  <mergeCells count="1">
    <mergeCell ref="A104:A105"/>
  </mergeCells>
  <hyperlinks>
    <hyperlink ref="A98" r:id="rId1" display="http://www.molgroup.info/" xr:uid="{4FA5FB2C-061F-4199-BA65-D3E735D7F464}"/>
  </hyperlinks>
  <pageMargins left="0.7" right="0.7" top="0.75" bottom="0.75" header="0.3" footer="0.3"/>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F6D440BED71C4892365E5C1DF1237D" ma:contentTypeVersion="15" ma:contentTypeDescription="Create a new document." ma:contentTypeScope="" ma:versionID="1886cdcbba3f9314302925d5ee52c5f6">
  <xsd:schema xmlns:xsd="http://www.w3.org/2001/XMLSchema" xmlns:xs="http://www.w3.org/2001/XMLSchema" xmlns:p="http://schemas.microsoft.com/office/2006/metadata/properties" xmlns:ns2="12d24264-a22b-4405-a830-54071f5f5fe6" xmlns:ns3="1a03915d-08ab-4fc8-a123-e66e5740e40c" targetNamespace="http://schemas.microsoft.com/office/2006/metadata/properties" ma:root="true" ma:fieldsID="a5e5811881bb59a49bd814acc99d7852" ns2:_="" ns3:_="">
    <xsd:import namespace="12d24264-a22b-4405-a830-54071f5f5fe6"/>
    <xsd:import namespace="1a03915d-08ab-4fc8-a123-e66e5740e40c"/>
    <xsd:element name="properties">
      <xsd:complexType>
        <xsd:sequence>
          <xsd:element name="documentManagement">
            <xsd:complexType>
              <xsd:all>
                <xsd:element ref="ns2:MediaServiceMetadata" minOccurs="0"/>
                <xsd:element ref="ns2:MediaServiceFastMetadata" minOccurs="0"/>
                <xsd:element ref="ns2:Datum_x0020_i_x0020_vrijem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4264-a22b-4405-a830-54071f5f5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_x0020_i_x0020_vrijeme" ma:index="10" nillable="true" ma:displayName="Datum i vrijeme" ma:format="DateOnly" ma:internalName="Datum_x0020_i_x0020_vrijeme">
      <xsd:simpleType>
        <xsd:restriction base="dms:DateTim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21fbe73-dc4e-4166-ae5c-7612da78d5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3915d-08ab-4fc8-a123-e66e5740e4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5f3c6f-b060-4503-bee5-23923208b956}" ma:internalName="TaxCatchAll" ma:showField="CatchAllData" ma:web="1a03915d-08ab-4fc8-a123-e66e5740e40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um_x0020_i_x0020_vrijeme xmlns="12d24264-a22b-4405-a830-54071f5f5fe6" xsi:nil="true"/>
    <TaxCatchAll xmlns="1a03915d-08ab-4fc8-a123-e66e5740e40c" xsi:nil="true"/>
    <lcf76f155ced4ddcb4097134ff3c332f xmlns="12d24264-a22b-4405-a830-54071f5f5f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1382FDB-B629-443B-9E73-59362A4326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4264-a22b-4405-a830-54071f5f5fe6"/>
    <ds:schemaRef ds:uri="1a03915d-08ab-4fc8-a123-e66e5740e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12d24264-a22b-4405-a830-54071f5f5fe6"/>
    <ds:schemaRef ds:uri="http://schemas.microsoft.com/office/2006/documentManagement/types"/>
    <ds:schemaRef ds:uri="http://schemas.microsoft.com/office/infopath/2007/PartnerControls"/>
    <ds:schemaRef ds:uri="http://purl.org/dc/elements/1.1/"/>
    <ds:schemaRef ds:uri="http://schemas.microsoft.com/office/2006/metadata/properties"/>
    <ds:schemaRef ds:uri="1a03915d-08ab-4fc8-a123-e66e5740e40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Vojnović Silvana (INA d.d.)</cp:lastModifiedBy>
  <cp:lastPrinted>2018-04-25T06:49:36Z</cp:lastPrinted>
  <dcterms:created xsi:type="dcterms:W3CDTF">2008-10-17T11:51:54Z</dcterms:created>
  <dcterms:modified xsi:type="dcterms:W3CDTF">2026-02-19T09:06:22Z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0x01010073F6D440BED71C4892365E5C1DF1237D</vt:lpwstr>
  </property>
  <property fmtid="{D5CDD505-2E9C-101B-9397-08002B2CF9AE}" pid="3" name="MediaServiceImageTags">
    <vt:lpwstr/>
  </property>
</Properties>
</file>